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60" windowWidth="10875" windowHeight="9075"/>
  </bookViews>
  <sheets>
    <sheet name="BP" sheetId="11" r:id="rId1"/>
    <sheet name="ESTIMATION-LOT2" sheetId="5" state="hidden" r:id="rId2"/>
    <sheet name="BORDEREAU" sheetId="9" state="hidden" r:id="rId3"/>
  </sheets>
  <definedNames>
    <definedName name="_xlnm.Print_Titles" localSheetId="2">BORDEREAU!$3:$3</definedName>
    <definedName name="_xlnm.Print_Titles" localSheetId="0">BP!$1:$3</definedName>
    <definedName name="_xlnm.Print_Titles" localSheetId="1">'ESTIMATION-LOT2'!$3:$3</definedName>
    <definedName name="_xlnm.Print_Area" localSheetId="2">BORDEREAU!$A$1:$F$185</definedName>
    <definedName name="_xlnm.Print_Area" localSheetId="0">BP!$A$1:$F$185</definedName>
    <definedName name="_xlnm.Print_Area" localSheetId="1">'ESTIMATION-LOT2'!$A$1:$F$19</definedName>
  </definedNames>
  <calcPr calcId="144525"/>
</workbook>
</file>

<file path=xl/calcChain.xml><?xml version="1.0" encoding="utf-8"?>
<calcChain xmlns="http://schemas.openxmlformats.org/spreadsheetml/2006/main">
  <c r="D182" i="11" l="1"/>
  <c r="D156" i="11"/>
  <c r="D75" i="11"/>
  <c r="D70" i="11"/>
  <c r="D65" i="11"/>
  <c r="D63" i="11"/>
  <c r="D62" i="11"/>
  <c r="D60" i="11"/>
  <c r="D71" i="11" s="1"/>
  <c r="D58" i="11"/>
  <c r="D50" i="11"/>
  <c r="D46" i="11"/>
  <c r="D72" i="11" l="1"/>
  <c r="D74" i="11"/>
  <c r="F12" i="5" l="1"/>
  <c r="F10" i="5"/>
  <c r="F11" i="5"/>
  <c r="F5" i="5"/>
  <c r="F6" i="5"/>
  <c r="F7" i="5"/>
  <c r="F8" i="5"/>
  <c r="F9" i="5"/>
  <c r="F4" i="5"/>
  <c r="F13" i="5" l="1"/>
  <c r="F182" i="9"/>
  <c r="F180" i="9" s="1"/>
  <c r="F181" i="9"/>
  <c r="D179" i="9"/>
  <c r="F179" i="9" s="1"/>
  <c r="F178" i="9"/>
  <c r="D177" i="9"/>
  <c r="F177" i="9" s="1"/>
  <c r="F175" i="9"/>
  <c r="F174" i="9"/>
  <c r="F171" i="9"/>
  <c r="F169" i="9"/>
  <c r="F168" i="9"/>
  <c r="F163" i="9"/>
  <c r="F162" i="9"/>
  <c r="F160" i="9"/>
  <c r="F159" i="9"/>
  <c r="F157" i="9"/>
  <c r="D157" i="9"/>
  <c r="F155" i="9"/>
  <c r="F154" i="9"/>
  <c r="F153" i="9"/>
  <c r="F152" i="9"/>
  <c r="F151" i="9"/>
  <c r="F150" i="9"/>
  <c r="F148" i="9"/>
  <c r="F147" i="9"/>
  <c r="F146" i="9"/>
  <c r="F145" i="9"/>
  <c r="F144" i="9"/>
  <c r="F143" i="9"/>
  <c r="F142" i="9"/>
  <c r="F140" i="9"/>
  <c r="F139" i="9"/>
  <c r="F138" i="9"/>
  <c r="F137" i="9"/>
  <c r="F136" i="9"/>
  <c r="F134" i="9"/>
  <c r="F133" i="9"/>
  <c r="F132" i="9"/>
  <c r="F131" i="9"/>
  <c r="F130" i="9"/>
  <c r="F129" i="9"/>
  <c r="F128" i="9"/>
  <c r="F127" i="9"/>
  <c r="F126" i="9"/>
  <c r="F125" i="9"/>
  <c r="F124" i="9"/>
  <c r="F123" i="9"/>
  <c r="F122" i="9"/>
  <c r="F121" i="9"/>
  <c r="F120" i="9"/>
  <c r="F119" i="9"/>
  <c r="F118" i="9"/>
  <c r="F117" i="9"/>
  <c r="F116" i="9"/>
  <c r="F115" i="9"/>
  <c r="F114" i="9"/>
  <c r="F113" i="9"/>
  <c r="F112" i="9"/>
  <c r="F111" i="9"/>
  <c r="F110" i="9"/>
  <c r="F109" i="9"/>
  <c r="F108" i="9"/>
  <c r="F107" i="9"/>
  <c r="F106" i="9"/>
  <c r="F105" i="9"/>
  <c r="F104" i="9"/>
  <c r="F103" i="9"/>
  <c r="F102" i="9"/>
  <c r="F101" i="9"/>
  <c r="F100" i="9"/>
  <c r="F99" i="9"/>
  <c r="F97" i="9"/>
  <c r="F96" i="9"/>
  <c r="F94" i="9"/>
  <c r="F82" i="9" s="1"/>
  <c r="F81" i="9"/>
  <c r="F80" i="9"/>
  <c r="F79" i="9"/>
  <c r="F78" i="9"/>
  <c r="D77" i="9"/>
  <c r="F77" i="9" s="1"/>
  <c r="F75" i="9"/>
  <c r="D72" i="9"/>
  <c r="F72" i="9" s="1"/>
  <c r="F71" i="9"/>
  <c r="F70" i="9"/>
  <c r="F69" i="9"/>
  <c r="F68" i="9"/>
  <c r="F67" i="9"/>
  <c r="F66" i="9"/>
  <c r="D65" i="9"/>
  <c r="F65" i="9" s="1"/>
  <c r="F61" i="9"/>
  <c r="F59" i="9"/>
  <c r="D58" i="9"/>
  <c r="F58" i="9" s="1"/>
  <c r="D57" i="9"/>
  <c r="F57" i="9" s="1"/>
  <c r="F55" i="9"/>
  <c r="F52" i="9"/>
  <c r="D50" i="9"/>
  <c r="F50" i="9" s="1"/>
  <c r="F49" i="9"/>
  <c r="F47" i="9"/>
  <c r="F46" i="9"/>
  <c r="D44" i="9"/>
  <c r="F44" i="9" s="1"/>
  <c r="F43" i="9"/>
  <c r="F42" i="9"/>
  <c r="F41" i="9"/>
  <c r="F35" i="9"/>
  <c r="F33" i="9"/>
  <c r="D32" i="9"/>
  <c r="D34" i="9" s="1"/>
  <c r="F34" i="9" s="1"/>
  <c r="F31" i="9"/>
  <c r="F30" i="9"/>
  <c r="F29" i="9"/>
  <c r="F28" i="9"/>
  <c r="D28" i="9"/>
  <c r="F25" i="9"/>
  <c r="F20" i="9"/>
  <c r="F19" i="9"/>
  <c r="F18" i="9"/>
  <c r="F17" i="9"/>
  <c r="F16" i="9"/>
  <c r="F15" i="9"/>
  <c r="F13" i="9"/>
  <c r="F12" i="9"/>
  <c r="F11" i="9"/>
  <c r="D9" i="9"/>
  <c r="D60" i="9" s="1"/>
  <c r="F8" i="9"/>
  <c r="F6" i="9"/>
  <c r="F98" i="9" l="1"/>
  <c r="F149" i="9"/>
  <c r="F32" i="9"/>
  <c r="F135" i="9"/>
  <c r="F95" i="9"/>
  <c r="F141" i="9"/>
  <c r="F176" i="9"/>
  <c r="F156" i="9"/>
  <c r="D73" i="9"/>
  <c r="F60" i="9"/>
  <c r="D10" i="9"/>
  <c r="F9" i="9"/>
  <c r="D62" i="9" l="1"/>
  <c r="F10" i="9"/>
  <c r="D74" i="9"/>
  <c r="F74" i="9" s="1"/>
  <c r="D76" i="9"/>
  <c r="F76" i="9" s="1"/>
  <c r="F73" i="9"/>
  <c r="F62" i="9" l="1"/>
  <c r="D63" i="9"/>
  <c r="F63" i="9" s="1"/>
  <c r="D26" i="9" l="1"/>
  <c r="F26" i="9" s="1"/>
  <c r="D27" i="9"/>
  <c r="F27" i="9" s="1"/>
  <c r="D24" i="9" l="1"/>
  <c r="F24" i="9" s="1"/>
  <c r="D173" i="9" l="1"/>
  <c r="F173" i="9" s="1"/>
  <c r="D167" i="9" l="1"/>
  <c r="F167" i="9" s="1"/>
  <c r="D166" i="9" l="1"/>
  <c r="F166" i="9" s="1"/>
  <c r="D40" i="9" l="1"/>
  <c r="F40" i="9" s="1"/>
  <c r="D165" i="9"/>
  <c r="F165" i="9" s="1"/>
  <c r="F164" i="9" s="1"/>
  <c r="D22" i="9" l="1"/>
  <c r="F22" i="9" s="1"/>
  <c r="D39" i="9"/>
  <c r="F39" i="9" s="1"/>
  <c r="D54" i="9"/>
  <c r="F54" i="9" s="1"/>
  <c r="D23" i="9"/>
  <c r="F23" i="9" s="1"/>
  <c r="D36" i="9" l="1"/>
  <c r="F36" i="9" s="1"/>
  <c r="F21" i="9" s="1"/>
  <c r="D51" i="9" l="1"/>
  <c r="D53" i="9"/>
  <c r="F53" i="9" s="1"/>
  <c r="D45" i="9" l="1"/>
  <c r="F45" i="9" s="1"/>
  <c r="F51" i="9"/>
  <c r="D56" i="9" l="1"/>
  <c r="F56" i="9" s="1"/>
  <c r="F48" i="9" s="1"/>
  <c r="D172" i="9" l="1"/>
  <c r="F172" i="9" s="1"/>
  <c r="F170" i="9" s="1"/>
  <c r="D5" i="9" l="1"/>
  <c r="F5" i="9" s="1"/>
  <c r="F4" i="9" s="1"/>
  <c r="D38" i="9"/>
  <c r="F38" i="9" s="1"/>
  <c r="F37" i="9" s="1"/>
  <c r="F183" i="9" l="1"/>
  <c r="F184" i="9" s="1"/>
  <c r="F185" i="9" s="1"/>
  <c r="F14" i="5"/>
  <c r="F15" i="5" s="1"/>
</calcChain>
</file>

<file path=xl/sharedStrings.xml><?xml version="1.0" encoding="utf-8"?>
<sst xmlns="http://schemas.openxmlformats.org/spreadsheetml/2006/main" count="1055" uniqueCount="567">
  <si>
    <t>U</t>
  </si>
  <si>
    <t>PRIX N°</t>
  </si>
  <si>
    <t>PRIX UNITAIRE (DHs H.T)</t>
  </si>
  <si>
    <t>T,V,A 20%</t>
  </si>
  <si>
    <t>Total T,T,C en DHs</t>
  </si>
  <si>
    <t>A1</t>
  </si>
  <si>
    <t>A2</t>
  </si>
  <si>
    <t>A3</t>
  </si>
  <si>
    <t>A4</t>
  </si>
  <si>
    <t>A5</t>
  </si>
  <si>
    <t>B1</t>
  </si>
  <si>
    <t>m²</t>
  </si>
  <si>
    <t>Ml</t>
  </si>
  <si>
    <t>C</t>
  </si>
  <si>
    <t>B</t>
  </si>
  <si>
    <t>A</t>
  </si>
  <si>
    <t>D</t>
  </si>
  <si>
    <t>C1</t>
  </si>
  <si>
    <t>C2</t>
  </si>
  <si>
    <t>D1</t>
  </si>
  <si>
    <t>TOTAL H,T en DHs</t>
  </si>
  <si>
    <t>A6</t>
  </si>
  <si>
    <t>E</t>
  </si>
  <si>
    <t>E1</t>
  </si>
  <si>
    <t>F</t>
  </si>
  <si>
    <t>G</t>
  </si>
  <si>
    <t>H</t>
  </si>
  <si>
    <t>E2</t>
  </si>
  <si>
    <t>ML</t>
  </si>
  <si>
    <t>TRAVAUX  PREPARATOIRES DE DEMOLITION,  DEPOSE, DEBROUSSALLAGE  &amp; NETTOYAGE</t>
  </si>
  <si>
    <t>A7</t>
  </si>
  <si>
    <t>B4</t>
  </si>
  <si>
    <t>B7</t>
  </si>
  <si>
    <t>B6</t>
  </si>
  <si>
    <t xml:space="preserve">ASSAINISSEMENT ET PLOMBERIE </t>
  </si>
  <si>
    <t>DESIGNATIONS DES PRIX</t>
  </si>
  <si>
    <t>Quantité</t>
  </si>
  <si>
    <t>Unité</t>
  </si>
  <si>
    <t>Arrétée la présente Estimation Financière de Travaux au Montant de :</t>
  </si>
  <si>
    <t>TRAVAUX D'ELECTRICITE ET ECLAIRAGE</t>
  </si>
  <si>
    <t>Ens</t>
  </si>
  <si>
    <t>C3</t>
  </si>
  <si>
    <t>PRIX TOTAL (DHs H.T)</t>
  </si>
  <si>
    <t>D2</t>
  </si>
  <si>
    <t>B8</t>
  </si>
  <si>
    <t>ESTIMATION FINANCIERE DES TRAVAUX</t>
  </si>
  <si>
    <t>D3</t>
  </si>
  <si>
    <t>D4</t>
  </si>
  <si>
    <t>ml</t>
  </si>
  <si>
    <t>D5</t>
  </si>
  <si>
    <t>D6</t>
  </si>
  <si>
    <t>D7</t>
  </si>
  <si>
    <t>D8</t>
  </si>
  <si>
    <t>COLLECTEUR EN PVC TYPE ASSAINISSEMENT TOUS DIAMETRES Y COMPRIS COUDES ET ACCESSOIORES
              le mètre linéaire</t>
  </si>
  <si>
    <t>CONSTRUCTION DE REGARDS VISITABLES DE TOUTES DIMENSIONS ET TOUTES PROFONDEURS
              à l'unité</t>
  </si>
  <si>
    <t>a</t>
  </si>
  <si>
    <t>b</t>
  </si>
  <si>
    <t>WC A LA TURQUE
           A l'unité</t>
  </si>
  <si>
    <t>LAVABO VASQUE
           A l'unité</t>
  </si>
  <si>
    <t>DEPOSE DE LA TUYAUTERIE TOUS TYPES ET TOUTE NATURE</t>
  </si>
  <si>
    <t>REFECTION, FOURNITURE ET POSE DE MENUISERIE BOIS, METALLIQUE ET ALUMINIUM</t>
  </si>
  <si>
    <t>TRAVAUX DE REVETEMENT SOLS ET MURS</t>
  </si>
  <si>
    <t>REVETEMENT DE SOLS EN CARREAUX DE FAIENCE ANTI-DERAPANT Y/C PLINTHE DE 40X40
           Le mètre carré</t>
  </si>
  <si>
    <t>TRAVAUX GROS ŒUVRE ET ETANCHEITE</t>
  </si>
  <si>
    <t>B5</t>
  </si>
  <si>
    <t>B9</t>
  </si>
  <si>
    <t>D9</t>
  </si>
  <si>
    <t>D10</t>
  </si>
  <si>
    <t>DEPOSE DE MENUISERIE EN BOIS DE TOUTES DIMENSIONS ET TOUTES NATURES</t>
  </si>
  <si>
    <t>C5</t>
  </si>
  <si>
    <t>FOURNITURE ET INSTALLATION DES VANNE D’ARRET TOUS DIAMETRE
             à l'unité</t>
  </si>
  <si>
    <t>FOURNITURE ET POSE DE WC A LA TURQUE
              à l'unité</t>
  </si>
  <si>
    <t>FOURNITURE ET POSE DE WC A L'ANGLAISE
              à l'unité</t>
  </si>
  <si>
    <t>FOURNITURE ET INSTALLATION DE ROBINET STANDARD EN LAITON
            à l'unité</t>
  </si>
  <si>
    <t>Forfait</t>
  </si>
  <si>
    <t>DECAPAGE DU REVETEMENT EXISTANT DE TOUTES NATURES SUR SOL ET MUR
           Le mètre carré</t>
  </si>
  <si>
    <t xml:space="preserve">DEPOSE D’APPAREILS SANITAIRES DE TOUTE NATURE Y/C ROBINETTERIE ET RACCORDEMENT </t>
  </si>
  <si>
    <t>FOURNITURE ET POSE DE FENETRES ET CHASSIS EN ALUMINIUM TOUT TYPE Y/C SERRURES ET TOUTES ACCESSOIRES
           Le mètre carré</t>
  </si>
  <si>
    <t>C6</t>
  </si>
  <si>
    <t>DEPOSE TUYAUTERIE D'ALIMENTATION
           Le Forfait</t>
  </si>
  <si>
    <t>DEPOSE TUYAUTERIE D'EVACUATION
           Le Forfait</t>
  </si>
  <si>
    <t>WC A L'ANGLAISE
           A l'unité</t>
  </si>
  <si>
    <t>RECEVEUR DE DOUCHE
           A l'unité</t>
  </si>
  <si>
    <t>A8</t>
  </si>
  <si>
    <t>B2</t>
  </si>
  <si>
    <t>B3</t>
  </si>
  <si>
    <t>M3</t>
  </si>
  <si>
    <t xml:space="preserve">DEMOLITION DES STRUCTURES EN BETON ARME Y COMPRIS L’EVACUATION A LA DECHARGE PUBLIQUE </t>
  </si>
  <si>
    <t>M2</t>
  </si>
  <si>
    <t>DEMOLITION DES STRUCTURES EN BETON ARME Y COMPRIS L’EVACUATION A LA DECHARGE PUBLIQUE 
       le mètre cube</t>
  </si>
  <si>
    <t>DEMOLITION DES ELEMENTS EN MACONNERIE Y COMPRIS L’EVACUATION A LA DECHARGE PUBLIQUE 
       le mètre  carré</t>
  </si>
  <si>
    <t>BETON ARME Y/C ARMATURE EN FONDATION ET ELEVATION POUR TOUS OUVRAGES
       le mètre cube</t>
  </si>
  <si>
    <t>DEPOSE DU COMPLEXE D’ETANCHEITE ET FORME DE PENTE 
       le mètre  carré</t>
  </si>
  <si>
    <t>FORME DE PENTE ET CHAPE DE LISSAGE
       le mètre  carré</t>
  </si>
  <si>
    <t>FOURNITURE ET POSE DES GARGOUILLES EN PLOMB
        A l'unité</t>
  </si>
  <si>
    <t>COMPLEXE D’ETANCHEITE EN BICOUCHE AUTOPROTEGE SUR TERRASSE
       le mètre  carré</t>
  </si>
  <si>
    <t>ÉTANCHEITE DES RELEVES EN BICOUCHE AUTO-PROTEGEE
       le mètre linéaire</t>
  </si>
  <si>
    <t>ETANCHEITE LEGERE POUR SALLES D'EAUX
       le mètre  carré</t>
  </si>
  <si>
    <t>C7</t>
  </si>
  <si>
    <t>FOURNITURE ET POSE DE PORTES  EN ALUMINIUM TOUT TYPE Y/C SERRURES ET TOUTES ACCESSOIRES
           Le mètre carré</t>
  </si>
  <si>
    <t>AJUSTAGE ET REFECTION DE PORTES, PLACARDS ET FENETRES EN BOIS Y COMPRIS CADRE ET CHAMBRANLE
            A l'unité</t>
  </si>
  <si>
    <t>FOURNITURE ET POSE DE PORTES EN BOIS TOUT TYPE Y/C SERRURES, PEINTURE ET TOUTES ACCESSOIRES
               le mètre carré</t>
  </si>
  <si>
    <t>FOURNITURE ET INSTALLATION DE LA TUYAUTERIE PVC 16 BARS  TOUS DIAMETRES
              le mètre linéaire</t>
  </si>
  <si>
    <t>FOURNITURE ET POSE DU CONDUITE PPR PN 25 TOUS DIAMETRES
              Le mètre linéaire</t>
  </si>
  <si>
    <t>FOURNITURE ET POSE DE LAVABOS VASQUE
             à l'unité</t>
  </si>
  <si>
    <t>FOURNITURE ET POSE D'EQUIPEMENTS DE DOUCHE
             à l'unité</t>
  </si>
  <si>
    <t>SIPHON DE SOL TYPE CUISINER
            à l'unité</t>
  </si>
  <si>
    <t>FOURNITURE ET POSE DE WC PMR Y/C EQUIPEMENTS
              à l'unité</t>
  </si>
  <si>
    <t>PRODUCTION D'EAU CHAUDE SANITAIRE</t>
  </si>
  <si>
    <t>REFECTION DE LA CHAUDIERE ELECTRIQUE 
           Le Forfait</t>
  </si>
  <si>
    <t>Fourniture et pose d'un surpresseur 
           A l'Ensemble</t>
  </si>
  <si>
    <t>Chauffe eau electrique de capacité 35l
            à l'unité</t>
  </si>
  <si>
    <t>ENDUIT DE CIMENT INTERIEUR ET EXTERIEUR SUR MUR ET PLAFOND
           Le mètre carré</t>
  </si>
  <si>
    <t>D11</t>
  </si>
  <si>
    <t>TRAVAUX D'ENDUIT ET PEINTURE</t>
  </si>
  <si>
    <t>SIPHON DE SOL 
            à l'unité</t>
  </si>
  <si>
    <t xml:space="preserve">CAISSON D'EXTRACTION </t>
  </si>
  <si>
    <t>VENTOUSE VMC
            à l'unité</t>
  </si>
  <si>
    <t>CAISSON D'AIR NEUF</t>
  </si>
  <si>
    <t>F1</t>
  </si>
  <si>
    <t>F2</t>
  </si>
  <si>
    <t>800m3/h
             L'ensemble :</t>
  </si>
  <si>
    <t>Gaine VMC  en acier galvanise tout diamétre
             Le mètre linéaire :</t>
  </si>
  <si>
    <t>1000m3/h
             L'ensemble :</t>
  </si>
  <si>
    <t>REVETEMENT DE SOLS EN CARREAUX DE FAIENCE ANTI-DERAPANT Y/C PLINTHE DE 20X10 ou 20x20
           Le mètre carré</t>
  </si>
  <si>
    <t>REVETEMENT DE SOL ET MURS EN CARREAUX DE FAIENCE 
           Le mètre carré</t>
  </si>
  <si>
    <t>REFECTION DE REVETEMENT FAIENCE ET/OU CARRELAGE ABIME 
           Le mètre carré</t>
  </si>
  <si>
    <t>Traitement de mur humide
           Le mètre carré</t>
  </si>
  <si>
    <t>Mise à la terre</t>
  </si>
  <si>
    <t>Liaison équipotentiel</t>
  </si>
  <si>
    <t>PRECABLAGE INFORMATIQUE</t>
  </si>
  <si>
    <t>ENS</t>
  </si>
  <si>
    <t xml:space="preserve">VENTILATION </t>
  </si>
  <si>
    <t>FAUX PLAFOND</t>
  </si>
  <si>
    <t>HABILLAGE DES CONDUITES D'ASSAINISSEMENT
               le mètre linéaire</t>
  </si>
  <si>
    <t>PEINTURE GLYCEROPHTALIQUE LAQUEE SUR MURS &amp;PLAFONDS DES SALLES D'EAUX Y COMPRIS DECAPAGE PEINTURE EXISTANTE
           Le mètre carré</t>
  </si>
  <si>
    <t>FAUX PLAFOND ARMSTRONG
           Le mètre carré</t>
  </si>
  <si>
    <t>FAUX PLAFOND MODULAIRE EN PVC
           Le mètre carré</t>
  </si>
  <si>
    <t>FOURNITURE ET POSE DU CONDUITE PPR PN 20 TOUS DIAMETRES
              Le mètre linéaire</t>
  </si>
  <si>
    <t>D12</t>
  </si>
  <si>
    <t>FOURNITURE ET POSE DE GARDE CORPS EN INOX Y/C MAIN COURANTE
              le mètre linéaire</t>
  </si>
  <si>
    <t>FOURNITURE ET POSE DE LAVABO SUSPENDU
             à l'unité</t>
  </si>
  <si>
    <t>FOURNITURE ET POSE DE LAVE MAIN COMMANDE A PIED POUR CUISINE DE RESTAURANT
             à l'unité</t>
  </si>
  <si>
    <t>DEPOSE DE CABLAGE ET RESEAU DE DISTRIBUTION ELECTRIQUE
           L'ensemble</t>
  </si>
  <si>
    <t>CLOISONS EN BRIQUES CREUSES DE 6T POUR MUR DE 10CM
       le mètre  carré</t>
  </si>
  <si>
    <t>M²</t>
  </si>
  <si>
    <t>PORTE PAPIER EN ROULEAU
            à l'unité</t>
  </si>
  <si>
    <t>DISTRIBUTEUR DE SAVON LIQUIDE
            à l'unité</t>
  </si>
  <si>
    <t>PORTE SERVIETTE
            à l'unité</t>
  </si>
  <si>
    <t>PORTE BALAIS
            à l'unité</t>
  </si>
  <si>
    <t>MIROIR
            le mètre carré</t>
  </si>
  <si>
    <t>D13</t>
  </si>
  <si>
    <t>D14</t>
  </si>
  <si>
    <t>D15</t>
  </si>
  <si>
    <t>D16</t>
  </si>
  <si>
    <t>D17</t>
  </si>
  <si>
    <t>D18</t>
  </si>
  <si>
    <t>D19</t>
  </si>
  <si>
    <t>Tranché
              le mètre linéaire</t>
  </si>
  <si>
    <t>Buse Ø110 (passage câble électrique)
              le mètre linéaire</t>
  </si>
  <si>
    <t>Buse Ø63 (passage câble électrique)
              le mètre linéaire</t>
  </si>
  <si>
    <t>Câble armé U1000 RO2V 5 x 16 mm²
              le mètre linéaire</t>
  </si>
  <si>
    <t>Câble armé U1000 RO2V 5 x 10mm²
              le mètre linéaire</t>
  </si>
  <si>
    <t>Câble armé U1000 RO2V 5 x 6mm² 
              le mètre linéaire</t>
  </si>
  <si>
    <t>Câble armé U1000 RO2V 3 x 4mm² 
              le mètre linéaire</t>
  </si>
  <si>
    <t>GOULOTTE
              le mètre linéaire</t>
  </si>
  <si>
    <t>Regard 40x40
            à l'unité</t>
  </si>
  <si>
    <t>Tableau de protection  TPE-
            à l'unité</t>
  </si>
  <si>
    <t>Foyer simple allumage
            à l'unité</t>
  </si>
  <si>
    <t>Foyer double allumage
            à l'unité</t>
  </si>
  <si>
    <t>Foyer va et vient
            à l'unité</t>
  </si>
  <si>
    <t>Foyer supplémentaires
            à l'unité</t>
  </si>
  <si>
    <t>Foyers  sur bloc de secours 
            à l'unité</t>
  </si>
  <si>
    <t>Prise de courant 2x16A+T 
            à l'unité</t>
  </si>
  <si>
    <t>Prise de courant 2x20A+T 
            à l'unité</t>
  </si>
  <si>
    <t>Plafonnier
            à l'unité</t>
  </si>
  <si>
    <t>luminaire double 1.20m 2x36 
            à l'unité</t>
  </si>
  <si>
    <t>Plafonnier 4x18 w
            à l'unité</t>
  </si>
  <si>
    <t>Applique murale18W
            à l'unité</t>
  </si>
  <si>
    <t>Spot encastré LED 2x14W
            à l'unité</t>
  </si>
  <si>
    <t>Hublot plafonnier étanche
            à l'unité</t>
  </si>
  <si>
    <t>Hublot mural étanche
            à l'unité</t>
  </si>
  <si>
    <t>Reglette lavabo 18W
            à l'unité</t>
  </si>
  <si>
    <t>Bloc de secour 60
            à l'unité</t>
  </si>
  <si>
    <t>Répartiteur secondaire type 2 : Armoire 19’’  24U
            à l'unité</t>
  </si>
  <si>
    <t>Prise INF RJ45 UTP Cat.6a y compris cablage
            à l'unité</t>
  </si>
  <si>
    <t>Panneau de brassage cuivre modulaire 24 ports RJ45 UTP Cat.6 
            à l'unité</t>
  </si>
  <si>
    <t>Cordons de liaison  UTP Cat.6Aa
             L'ensemble :</t>
  </si>
  <si>
    <t>Cordons de brassage  UTP Cat.6a
             L'ensemble :</t>
  </si>
  <si>
    <t>Prise téléphone y compris cablage
            à l'unité</t>
  </si>
  <si>
    <t>PEINTURE EXTRALITE  SUR MURS EXTERIEURSY COMPRIS DECAPAGE PEINTURE EXISTANTE
           Le mètre carré</t>
  </si>
  <si>
    <t>c</t>
  </si>
  <si>
    <t>d</t>
  </si>
  <si>
    <t>e</t>
  </si>
  <si>
    <t>B10</t>
  </si>
  <si>
    <t>B11</t>
  </si>
  <si>
    <t>REMPLISSAGE ET CONDAMNATION DE CANIVEAUX TOUT TYPE ET TOUT DIMENSIONS
       le mètre linéaire</t>
  </si>
  <si>
    <t>C4</t>
  </si>
  <si>
    <t>FOURNITURE ET INSTALLATION DE LA TUYAUTERIE  EN FONTE DUCTILE  16 BARS  TOUS DIAMETRES
              le mètre linéaire</t>
  </si>
  <si>
    <t>D20</t>
  </si>
  <si>
    <t>D21</t>
  </si>
  <si>
    <t>D22</t>
  </si>
  <si>
    <t>D23</t>
  </si>
  <si>
    <t>D24</t>
  </si>
  <si>
    <t>D25</t>
  </si>
  <si>
    <t>D26</t>
  </si>
  <si>
    <t>J</t>
  </si>
  <si>
    <t>I</t>
  </si>
  <si>
    <t>K</t>
  </si>
  <si>
    <t>TRAVAUX DE REAMENAGEMENT, REHABILTATION ET DE RENOVATION DU CENTRE D’ACCUEIL AIN BORJA</t>
  </si>
  <si>
    <t>PROTECTION INCENDIE</t>
  </si>
  <si>
    <t>TUYAUTERIE RESEAUX INCENDIE EN TUBE ACIER GALVANISE</t>
  </si>
  <si>
    <t xml:space="preserve">EXTINCTEURS PORTATIFS 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</si>
  <si>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</si>
  <si>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</si>
  <si>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</si>
  <si>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</si>
  <si>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</si>
  <si>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</si>
  <si>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</si>
  <si>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</si>
  <si>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</si>
  <si>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</si>
  <si>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</si>
  <si>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</si>
  <si>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G13</t>
  </si>
  <si>
    <t>G14</t>
  </si>
  <si>
    <t>G15</t>
  </si>
  <si>
    <t>G16</t>
  </si>
  <si>
    <t>G17</t>
  </si>
  <si>
    <t>G18</t>
  </si>
  <si>
    <t>G19</t>
  </si>
  <si>
    <t>G20</t>
  </si>
  <si>
    <t>G21</t>
  </si>
  <si>
    <t>G22</t>
  </si>
  <si>
    <t>G23</t>
  </si>
  <si>
    <t>G24</t>
  </si>
  <si>
    <t>G25</t>
  </si>
  <si>
    <t>G26</t>
  </si>
  <si>
    <t>G27</t>
  </si>
  <si>
    <t>G28</t>
  </si>
  <si>
    <t>G29</t>
  </si>
  <si>
    <t>G30</t>
  </si>
  <si>
    <t>H.1</t>
  </si>
  <si>
    <t>H.2</t>
  </si>
  <si>
    <t>H.3</t>
  </si>
  <si>
    <t>H.4</t>
  </si>
  <si>
    <t>H.5</t>
  </si>
  <si>
    <t>L</t>
  </si>
  <si>
    <t>Diamètre 80/90
              le mètre linéaire</t>
  </si>
  <si>
    <t>Diamètre 66/76
              le mètre linéaire</t>
  </si>
  <si>
    <t>Diamètre 50/60 
              le mètre linéaire</t>
  </si>
  <si>
    <t>Diamètre 40/49 
              le mètre linéaire</t>
  </si>
  <si>
    <t>ROBINET INCENDIE ARMÉ DN25
             à l'unité</t>
  </si>
  <si>
    <t>ABC 9KG
             à l'unité</t>
  </si>
  <si>
    <t>EAU PULVIRISEE 9KG
             à l'unité</t>
  </si>
  <si>
    <t>CO² 5KG
             à l'unité</t>
  </si>
  <si>
    <t>CO² 2KG
             à l'unité</t>
  </si>
  <si>
    <t>Réfection du réseau existant de la protection incendie
            Au forfait</t>
  </si>
  <si>
    <t>E1.1</t>
  </si>
  <si>
    <t>E1.2</t>
  </si>
  <si>
    <t>E1.3</t>
  </si>
  <si>
    <t>E1.4</t>
  </si>
  <si>
    <t>E3</t>
  </si>
  <si>
    <t>E3.1</t>
  </si>
  <si>
    <t>E3.2</t>
  </si>
  <si>
    <t>E3.3</t>
  </si>
  <si>
    <t>E3.4</t>
  </si>
  <si>
    <t>E4</t>
  </si>
  <si>
    <t>VIDÉO DE SURVEILLANCE</t>
  </si>
  <si>
    <t xml:space="preserve">Caméra IP fixe murale type Intérieur </t>
  </si>
  <si>
    <t xml:space="preserve">Caméra IP fixe type Extérieur  </t>
  </si>
  <si>
    <t>Ecran LED 42 pouces professionnel HDMI</t>
  </si>
  <si>
    <t>Serveur de vidéosurveillance</t>
  </si>
  <si>
    <t>Armoire pour vidéo de surveillance</t>
  </si>
  <si>
    <t>Enregistreur numérique NVR</t>
  </si>
  <si>
    <t>Câbles et accessoires de la vidéosurveillance</t>
  </si>
  <si>
    <t>I.1</t>
  </si>
  <si>
    <t>I.2</t>
  </si>
  <si>
    <t>I.3</t>
  </si>
  <si>
    <t>I.4</t>
  </si>
  <si>
    <t>I.5</t>
  </si>
  <si>
    <t>I.6</t>
  </si>
  <si>
    <t>M</t>
  </si>
  <si>
    <t>DIVERS (RIA, VMC, VANNE,ROBINETS, SIPHONS, EVIERS et tout élement indiqué par le MO...)
           A l'unité</t>
  </si>
  <si>
    <t>G31</t>
  </si>
  <si>
    <t>DIVERS</t>
  </si>
  <si>
    <t>N</t>
  </si>
  <si>
    <t>DEPOSE DES APPAREILS  ELECTRIQUES 
           Le Forfait</t>
  </si>
  <si>
    <t>DEPOSE DE FAUX PLAFOND TOUT TYPES
           Le Forfait</t>
  </si>
  <si>
    <t>Fourniture et pose de hottes pour restauration
             L'ensemble :</t>
  </si>
  <si>
    <t>INSTALATION DE GAZ
             L'ensemble :</t>
  </si>
  <si>
    <t>D27</t>
  </si>
  <si>
    <t>STATION DE RELEVAGE 35 m3/h
           A l'Ensemble</t>
  </si>
  <si>
    <t>B12</t>
  </si>
  <si>
    <t>DETECTION INCENDIE</t>
  </si>
  <si>
    <t>Centrale de détection incendie 
             A l'ensemble</t>
  </si>
  <si>
    <t>DETECTEUR DE FUMEE A PRINCIPE OPTIQUE ADRESSABLE
            à l'unité</t>
  </si>
  <si>
    <t>Déclencheur manuel
            à l'unité</t>
  </si>
  <si>
    <t>Avertisseur sonore
            à l'unité</t>
  </si>
  <si>
    <t xml:space="preserve">Câbles de raccordement  et d'asservissement
            au forfait </t>
  </si>
  <si>
    <t>O</t>
  </si>
  <si>
    <t>I.7</t>
  </si>
  <si>
    <t>J.1</t>
  </si>
  <si>
    <t>J.2</t>
  </si>
  <si>
    <t>J.3</t>
  </si>
  <si>
    <t>J.4</t>
  </si>
  <si>
    <t>J.5</t>
  </si>
  <si>
    <t>J.6</t>
  </si>
  <si>
    <t>K.1</t>
  </si>
  <si>
    <t>K.2</t>
  </si>
  <si>
    <t>K.2.1</t>
  </si>
  <si>
    <t>K.2.2</t>
  </si>
  <si>
    <t>K.3</t>
  </si>
  <si>
    <t>K.3.1</t>
  </si>
  <si>
    <t>K.4</t>
  </si>
  <si>
    <t>L.1</t>
  </si>
  <si>
    <t>L.2</t>
  </si>
  <si>
    <t>L.3</t>
  </si>
  <si>
    <t>L.4</t>
  </si>
  <si>
    <t>M.1</t>
  </si>
  <si>
    <t>M.2</t>
  </si>
  <si>
    <t>M.3</t>
  </si>
  <si>
    <t>M.4</t>
  </si>
  <si>
    <t>M.5</t>
  </si>
  <si>
    <t>N.1</t>
  </si>
  <si>
    <t>N.2</t>
  </si>
  <si>
    <t>N.3</t>
  </si>
  <si>
    <t>O.1</t>
  </si>
  <si>
    <t>O.2</t>
  </si>
  <si>
    <t>STAFF LISSE Y/C JOINT CREUX
           Le mètre carré</t>
  </si>
  <si>
    <t>PEINTURE VINYLIQUE LAVABLE SUR MURS INTERIEURSY COMPRIS DECAPAGE PEINTURE EXISTANTE
           Le mètre carré</t>
  </si>
  <si>
    <t>FOURNITURE ET FIXATION D'ENSEIGNE  EN INOX Y/C TRAITEMENTS ET TOUTES SUJESTIONS.
               l’ensemble</t>
  </si>
  <si>
    <t>FOURNITURE ET POSE DE GRILLAGE METALLIQUE  DE PROTECTION Y/C PEINTURE ET TOUTES SUJESTIONS.
               le mètre carré</t>
  </si>
  <si>
    <t>C8</t>
  </si>
  <si>
    <t>C9</t>
  </si>
  <si>
    <t>FOURNITURE ET POSE DE TRAPPE DE VISITE METALLIQUE 
               le mètre carré</t>
  </si>
  <si>
    <t>FOURNITURE ET POSE DE PLONGE LEGUMIERE POUR CUISINE DE RESTAURANT
             à l'unité</t>
  </si>
  <si>
    <t>D28</t>
  </si>
  <si>
    <t>C10</t>
  </si>
  <si>
    <t>FOURNITURE ET POSE DE CASIERS EN ACIER GALVANISE (40x50x40cm).
               Le mètre carré</t>
  </si>
  <si>
    <t>DECAPAGE DE LA TERRE VEGETALE
           Le mètre carré</t>
  </si>
  <si>
    <t>A9</t>
  </si>
  <si>
    <t>B13</t>
  </si>
  <si>
    <t>DALLAGE EN BETON DESACTIVE
       le mètre carré</t>
  </si>
  <si>
    <t>DEPOSE DE LA HOTTE DE CUISINE, CITERNE A GAZOIL, GRILLAGE METALLIQUE, GARDE CORPS, BOUTEILS DE GAZ ET COUVERTURE DE PASSERELLE EN PLEXIGLASS ET TOUT ELEMENT INUTILISA
           L'Ensemble</t>
  </si>
  <si>
    <t>PORCHE, PORTAIL ET STRUCTURE DE CONTROL D'ENTREE
           Le Forfait</t>
  </si>
  <si>
    <t>FOURNITURE ET MISE EN ŒUVRE DE TOUT VENANT COMACTE 
       le mètre  cube</t>
  </si>
  <si>
    <t>B14</t>
  </si>
  <si>
    <t>FOURNITURE ET POSE DE RECEVEUR DE DOUCHE
             à l'unité</t>
  </si>
  <si>
    <t>CALORIFUGE DE LA TUYAUTERIE D’EAUX CHAUDES
              Le mètre linéaire</t>
  </si>
  <si>
    <t>D29</t>
  </si>
  <si>
    <t>B15</t>
  </si>
  <si>
    <t>CANIVEAU EN BETON
       le mètre linéaire</t>
  </si>
  <si>
    <t>D30</t>
  </si>
  <si>
    <t>De 2 departs à 4 departs
             à l'unité</t>
  </si>
  <si>
    <t>De 5 departs à 8 departs
             à l'unité</t>
  </si>
  <si>
    <t>De 10 departs
             à l'unité</t>
  </si>
  <si>
    <t>COFFRET DE DISTRIBUTION Y/C RACCORDEMENT AUX APPAREILS SANITAIES PAR CONDUITES EN PER</t>
  </si>
  <si>
    <t>REVETEMENT DE PAILLASSES EN GRANIT
           Le mètre carré</t>
  </si>
  <si>
    <t>L.5</t>
  </si>
  <si>
    <t>Disjoncteur général  basse tension
            à l'unité</t>
  </si>
  <si>
    <t>Tableau général basse tension Normal secourus TGBT 
            à l'unité</t>
  </si>
  <si>
    <t>Câble armé U1000 RO2V 4x 70mm²+25
              le mètre linéaire</t>
  </si>
  <si>
    <t>Câble armé U1000 RO2V 4x 50mm²+25
              le mètre linéaire</t>
  </si>
  <si>
    <t>Câble armé U1000 RO2V 5 x 25mm²
              le mètre linéaire</t>
  </si>
  <si>
    <t>CHEMIN DE CABLE 95X63 MM
              le mètre linéaire</t>
  </si>
  <si>
    <t>Détecteur de présence
            à l'unité</t>
  </si>
  <si>
    <t>G32</t>
  </si>
  <si>
    <t>G33</t>
  </si>
  <si>
    <t>G34</t>
  </si>
  <si>
    <t>G35</t>
  </si>
  <si>
    <t>G36</t>
  </si>
  <si>
    <t>FOURNITURE ET POSE DE PLONGE BATTERIE PROFESSIONNELLE POUR CUISINE DE RESTAURANT
             à l'unité</t>
  </si>
  <si>
    <t>CURAGE DU RESEAU D'ASSAINISSEMENT,  NETTOYAGE ET DEBOUCHAGE DES REGARDS, DISHUILEUR, CANIVEAUX ET TOUTE OUVRAGE
           Le Forfait</t>
  </si>
  <si>
    <t>CIRCUIT BOUTON POUSSOIR MINUTERIE 
            à l'unité</t>
  </si>
  <si>
    <t>Fourniture et pose de soupape de sûreté
           L'ensemble</t>
  </si>
  <si>
    <t>Fourniture et pose de thermoplongeurs
           L'ensemble</t>
  </si>
  <si>
    <t>ESTIMATION FINANCIERE DES TRAVAUX - LOT 2 : CHAUDIERE</t>
  </si>
  <si>
    <t>Nettoyage et réfection de ballon de stockage de 2000L
           L'ensemble</t>
  </si>
  <si>
    <t>Fourniture et pose de conduites en acier galvanisé de tout diamétre y/c calorifuge
           Le métre lineaire</t>
  </si>
  <si>
    <t>Fourniture et pose de conduites PPR tout diamétre y/c calorifuge
           Le métre lineaire</t>
  </si>
  <si>
    <t>Fourniture et pose de vannes de sectionnement tout diamétre
           L'unité</t>
  </si>
  <si>
    <t>diagnostic et refection du dispositif de commande et de régulation
           Le Forfait</t>
  </si>
  <si>
    <t>Fourniture et pose de la pompe d'homogénéisation
           L'ensemble</t>
  </si>
  <si>
    <t>Diagnostic et réparation de la chaudiére à gaz  et toute accessoires
           L'ensemble</t>
  </si>
  <si>
    <t>DEPOSE DE MENUISERIE EN BOIS ET METALLIQUE DE TOUTES DIMENSIONS ET TOUTES NATURES</t>
  </si>
  <si>
    <t>O.3</t>
  </si>
  <si>
    <t>A / TRAVAUX PREPARATOIRES DE DEMOLITION, DEPOSE, DEBROUSSALLAGE &amp; NETTOYAGE</t>
  </si>
  <si>
    <t>P. U.
(en DH HT)</t>
  </si>
  <si>
    <t>PRIX TOTAL 
(en DH HT)</t>
  </si>
  <si>
    <t>DECAPAGE DU REVETEMENT EXISTANT DE TOUTES NATURES SUR SOL ET MUR</t>
  </si>
  <si>
    <t>DECAPAGE DE LA TERRE VEGETALE</t>
  </si>
  <si>
    <t>DEPOSE DE LA HOTTE DE CUISINE, CITERNE A GASOIL,GRILLAGE METALLIQUE, GARDE CORPS, BOUTEILS DE GAZ COUVERTURE DE PASSERELLE EN PLEXIGLASS ET TOUT ELEMENT INUTILISABLE.</t>
  </si>
  <si>
    <t>Ft</t>
  </si>
  <si>
    <r>
      <rPr>
        <b/>
        <sz val="16"/>
        <color theme="1"/>
        <rFont val="Arial"/>
        <family val="2"/>
      </rPr>
      <t>e/</t>
    </r>
    <r>
      <rPr>
        <sz val="16"/>
        <color theme="1"/>
        <rFont val="Arial"/>
        <family val="2"/>
      </rPr>
      <t xml:space="preserve"> DIVERS (RIA, VMC, VANNE, ROBINETS, SIPHONS, EVIERS et tout élément indiqué par le MO...) </t>
    </r>
  </si>
  <si>
    <r>
      <rPr>
        <b/>
        <sz val="16"/>
        <color theme="1"/>
        <rFont val="Arial"/>
        <family val="2"/>
      </rPr>
      <t>d/</t>
    </r>
    <r>
      <rPr>
        <sz val="16"/>
        <color theme="1"/>
        <rFont val="Arial"/>
        <family val="2"/>
      </rPr>
      <t xml:space="preserve"> WC A LA TURQUE </t>
    </r>
  </si>
  <si>
    <r>
      <rPr>
        <b/>
        <sz val="16"/>
        <color theme="1"/>
        <rFont val="Arial"/>
        <family val="2"/>
      </rPr>
      <t>c/</t>
    </r>
    <r>
      <rPr>
        <sz val="16"/>
        <color theme="1"/>
        <rFont val="Arial"/>
        <family val="2"/>
      </rPr>
      <t xml:space="preserve"> RECEVEUR DE DOUCHE </t>
    </r>
  </si>
  <si>
    <r>
      <rPr>
        <b/>
        <sz val="16"/>
        <color theme="1"/>
        <rFont val="Arial"/>
        <family val="2"/>
      </rPr>
      <t>b/</t>
    </r>
    <r>
      <rPr>
        <sz val="16"/>
        <color theme="1"/>
        <rFont val="Arial"/>
        <family val="2"/>
      </rPr>
      <t xml:space="preserve"> LAVABO VASQUE </t>
    </r>
  </si>
  <si>
    <r>
      <rPr>
        <b/>
        <sz val="16"/>
        <color theme="1"/>
        <rFont val="Arial"/>
        <family val="2"/>
      </rPr>
      <t>a/</t>
    </r>
    <r>
      <rPr>
        <sz val="16"/>
        <color theme="1"/>
        <rFont val="Arial"/>
        <family val="2"/>
      </rPr>
      <t xml:space="preserve"> WC A L'ANGLAISE </t>
    </r>
  </si>
  <si>
    <r>
      <rPr>
        <b/>
        <sz val="16"/>
        <color theme="1"/>
        <rFont val="Arial"/>
        <family val="2"/>
      </rPr>
      <t>a/</t>
    </r>
    <r>
      <rPr>
        <sz val="16"/>
        <color theme="1"/>
        <rFont val="Arial"/>
        <family val="2"/>
      </rPr>
      <t xml:space="preserve"> DEPOSE TUYAUTERIE D'ALIMENTATION</t>
    </r>
  </si>
  <si>
    <r>
      <rPr>
        <b/>
        <sz val="16"/>
        <color theme="1"/>
        <rFont val="Arial"/>
        <family val="2"/>
      </rPr>
      <t>b/</t>
    </r>
    <r>
      <rPr>
        <sz val="16"/>
        <color theme="1"/>
        <rFont val="Arial"/>
        <family val="2"/>
      </rPr>
      <t xml:space="preserve"> DEPOSE TUYAUTERIE D'EVACUATION</t>
    </r>
  </si>
  <si>
    <t xml:space="preserve">DEPOSE D’APPAREIL ELECTRIQUE </t>
  </si>
  <si>
    <t>DEPOSE DE CABLAGE ET RESEAU DE DISTRIBUTION ELECTRIQUE</t>
  </si>
  <si>
    <t>DEPOSE DE FAUX PLAFOND EXISTANT TOUT TYPES</t>
  </si>
  <si>
    <t>B / TRAVAUX GROS ŒUVRE ET ETANCHEITE</t>
  </si>
  <si>
    <t>DEMOLITION DES ELEMENTS EN MACONNERIE Y COMPRIS L’EVACUATION A LA DECHARGE PUBLIQUE</t>
  </si>
  <si>
    <t>BETON ARME Y/C ARMATURE EN FONDATION ET ELEVATION POUR TOUS OUVRAGES</t>
  </si>
  <si>
    <t>PORCHE, PORTAIL ET STRUCTURE DE CONTROL D'ENTREE</t>
  </si>
  <si>
    <t>CLOISONS EN BRIQUES CREUSES DE 6T POUR MUR DE 10CM</t>
  </si>
  <si>
    <t>FOURNITURE ET MISE EN ŒUVRE DE TOUT VENANT COMPACTE</t>
  </si>
  <si>
    <t>DALLAGE EN BETON DESACTIVE</t>
  </si>
  <si>
    <t>CANIVEAU EN BETON ARME</t>
  </si>
  <si>
    <t>REMPLISSAGE ET CONDAMNATION DE CANIVEAUX TOUT TYPE ET TOUT DIMENSIONS</t>
  </si>
  <si>
    <t>DEPOSE DU COMPLEXE D’ETANCHEITE ET FORME DE PENTE</t>
  </si>
  <si>
    <t>FORME DE PENTE ET CHAPE DE LISSAGE</t>
  </si>
  <si>
    <t>FOURNITURE ET POSE DES GARGOUILLES EN PLOMB</t>
  </si>
  <si>
    <t>COMPLEXE D’ETANCHEITE EN A BICOUCHE AUTOPROTEGE SUR TERRASSE</t>
  </si>
  <si>
    <t>ÉTANCHEITE DES RELEVES EN BICOUCHE AUTO-PROTEGEE</t>
  </si>
  <si>
    <t>ETANCHEITE LEGERE POUR SALLES D'EAUX</t>
  </si>
  <si>
    <t>C / REFECTION, FOURNITURE ET POSE DE MENUISERIE BOIS, METALLIQUE ET ALUMINIUM</t>
  </si>
  <si>
    <t>AJUSTAGE ET REFECTION DE PORTES, PLACARDS ET FENETRES EN BOIS ET EN ALUMINIUM Y COMPRIS CADRE ET CHAMBRANLE</t>
  </si>
  <si>
    <t>FOURNITURE ET POSE DE PORTES EN ALUMINIUM Y/C SERRURES ET TOUTES ACCESSOIRES</t>
  </si>
  <si>
    <t>FOURNITURE ET POSE DE PORTES EN BOIS Y/C SERRURES, PEINTURE ET TOUTES ACCESSOIRES</t>
  </si>
  <si>
    <t>FOURNITURE ET POSE DE GARDE CORPS EN INOX Y/C MAIN COURANTE</t>
  </si>
  <si>
    <t>FOURNITURE ET POSE DE GRILLAGE METALLIQUE  DE PROTECTION Y/C PEINTURE ET TOUTES SUJESTIONS.</t>
  </si>
  <si>
    <t>HABILLAGE DES CONDUITES D'ASSAINISSEMENT</t>
  </si>
  <si>
    <t xml:space="preserve">D / ASSAINISSEMENT ET PLOMBERIE </t>
  </si>
  <si>
    <t>CONSTRUCTION DE REGARDS VISITABLES DE TOUTES DIMENSIONS ET TOUTES PROFONDEURS</t>
  </si>
  <si>
    <t>FOURNITURE ET INSTALLATION DE LA TUYAUTERIE PVC 16 BARS DE DN 40 à DN 200</t>
  </si>
  <si>
    <t>FOURNITURE ET INSTALLATION DE LA TUYAUTERIE EN FONTE DUCTILE 16 BARS  TOUS DIAMETRES DE DN 100 à DN 160</t>
  </si>
  <si>
    <t>FOURNITURE ET POSE DU CONDUITE PPR PN 20 DE DN 16 à DN 75</t>
  </si>
  <si>
    <t>FOURNITURE ET POSE DU CONDUITE PPR PN 25 DE DN 20 à DN 40</t>
  </si>
  <si>
    <t>CALORIFUGE DE LA TUYAUTERIE D’EAUX CHAUDES</t>
  </si>
  <si>
    <t>FOURNITURE ET INSTALLATION DES VANNE D’ARRET TOUS DIAMETRE</t>
  </si>
  <si>
    <t>FOURNITURE ET POSE DE W.C. A LA TURQUE</t>
  </si>
  <si>
    <t>FOURNITURE ET POSE DE WC À L’ANGLAISE</t>
  </si>
  <si>
    <t>FOURNITURE ET POSE DE WC PMR Y/C EQUIPEMENTS</t>
  </si>
  <si>
    <t>FOURNITURE ET POSE DE LAVABOS VASQUE</t>
  </si>
  <si>
    <t>FOURNITURE ET POSE DE LAVABOS SUSPENDU</t>
  </si>
  <si>
    <t xml:space="preserve">FOURNITURE ET POSE DE CANIVEAU DE DOUCHE EN INOX </t>
  </si>
  <si>
    <t>FOURNITURE ET POSE D'EQUIPEMENTS DE DOUCHE</t>
  </si>
  <si>
    <t>a / Coffret de distribution de 2 départs à 4 départs</t>
  </si>
  <si>
    <t>b / Coffret de distribution de 5 départs à 8 départs</t>
  </si>
  <si>
    <t>c / Coffret de distribution de 10 départs</t>
  </si>
  <si>
    <t>FOURNITURE ET INSTALLATION DE ROBINET STANDARD EN LAITON</t>
  </si>
  <si>
    <t>MIROIR</t>
  </si>
  <si>
    <t>SIPHON DE SOL</t>
  </si>
  <si>
    <t>SIPHON DE SOL TYPE CUISINER A GRILLE CAILLEBOTIS</t>
  </si>
  <si>
    <t>CURAGE DU RESEAU D'ASSAINISSEMENT, NETTOYAGE ET DEBOUCHAGE DES REGARDS, DISHUILEUR, CANIVEAUX ET TOUTE OUVRAGE</t>
  </si>
  <si>
    <t>FOURNITURE ET POSE D'UN SURPRESSEUR</t>
  </si>
  <si>
    <t>STATIONS DE RELEVAGE 35 m3/h</t>
  </si>
  <si>
    <t>AMÉNAGEMENT D'UN LOCAL ÉQUIPÉ D'UN COMPTEUR EAU POTABLE Y/C DIAGNOSTIC GÉNÉRAL DU RÉSEAU D'AEP ET TRAITEMENT DES FUITES</t>
  </si>
  <si>
    <t xml:space="preserve">REGARD DE VISITE SIMPLE  AVEC CADRE ET TAMPON SUR CANALISATION Ø &lt; 800 MM     </t>
  </si>
  <si>
    <t xml:space="preserve">a / Diamètre 80/90 </t>
  </si>
  <si>
    <t xml:space="preserve">b / Diamètre 66/76 </t>
  </si>
  <si>
    <t xml:space="preserve">c / Diamètre 50/60 </t>
  </si>
  <si>
    <t xml:space="preserve">d / Diamètre 40/49 </t>
  </si>
  <si>
    <t>E / PROTECTION INCENDIE</t>
  </si>
  <si>
    <t>ROBINET INCENDIE ARMÉ DN25</t>
  </si>
  <si>
    <t>EXTINCTEURS PORTATIFS</t>
  </si>
  <si>
    <t>a / De 9 kg ABC</t>
  </si>
  <si>
    <t xml:space="preserve">b / De 9 kg Eau Pulvérisée </t>
  </si>
  <si>
    <t xml:space="preserve">c / De 5 kg CO2 </t>
  </si>
  <si>
    <t xml:space="preserve">d / De 2 kg CO2 </t>
  </si>
  <si>
    <t>RÉFECTION DU RÉSEAU EXISTANT DE LA PROTECTION INCENDIE</t>
  </si>
  <si>
    <t>F / PRODUCTION D'EAU CHAUDE SANITAIRE</t>
  </si>
  <si>
    <t>CHAUFFE EAU ELECTRIQUE DE CAPACITÉ 35L</t>
  </si>
  <si>
    <t>CHAUFFE EAU ELECTRIQUE DE CAPACITÉ 100L</t>
  </si>
  <si>
    <t>G / TRAVAUX D'ELECTRICITE ET ECLAIRAGE</t>
  </si>
  <si>
    <t>TRANCHEE</t>
  </si>
  <si>
    <t>BUSE Ø110 (PASSAGE CABLE ELECTRIQUE)</t>
  </si>
  <si>
    <t>BUSE Ø63 (PASSAGE CABLE ELECTRIQUE)</t>
  </si>
  <si>
    <t>REGARD 40X40CM (TIRAGE  CABLE ELECTRIQUE)</t>
  </si>
  <si>
    <t>DISJONCTEUR GENERAL BASSE TENSION</t>
  </si>
  <si>
    <t xml:space="preserve">TABLEAU GENERALE BASSE TENSION NORMAL SECOURUS TGBT </t>
  </si>
  <si>
    <t>TABLEAU DE PROTECTION  TPE-RDC-A</t>
  </si>
  <si>
    <t>CABLE ARME U1000 RO2V 5 X 70 mm²+ 25mm²</t>
  </si>
  <si>
    <t>CABLE ARME U1000 RO2V 5 X 50 mm² + 25mm²</t>
  </si>
  <si>
    <t>CABLE ARME U1000 RO2V 5 X 25 mm²</t>
  </si>
  <si>
    <t>CABLE ARME U1000 RO2V 5 X 16 mm²</t>
  </si>
  <si>
    <t>CABLE ARME U1000 RO2V 5X10mm²</t>
  </si>
  <si>
    <t>CABLE ARME U1000 RO2V 5X6mm²</t>
  </si>
  <si>
    <t>CABLE ARME U1000 RO2V 3X4mm²</t>
  </si>
  <si>
    <t>MISE A LA TERRE</t>
  </si>
  <si>
    <t>LIAISON EQUIPOTENTIEL</t>
  </si>
  <si>
    <t>CHEMIN DE CABLE 95X63 MM</t>
  </si>
  <si>
    <t>FOYER SIMPLE ALLUMAGE</t>
  </si>
  <si>
    <t>FOYER DOUBLE ALLUMAGE</t>
  </si>
  <si>
    <t>FOYER VA ET VIENT</t>
  </si>
  <si>
    <t xml:space="preserve">CIRCUIT BOUTON POUSSOIR MINUTERIE </t>
  </si>
  <si>
    <t>FOYERS SUR BLOC DE SECOURS</t>
  </si>
  <si>
    <t>PRISE DE COURANT 2X16A+T</t>
  </si>
  <si>
    <t>PRISE DE COURANT 2X20A+T</t>
  </si>
  <si>
    <t>DETECTEUR DE PRESENCE</t>
  </si>
  <si>
    <t>PLAFONNIER</t>
  </si>
  <si>
    <t>LUMINAIRE DOUBLE 1.20M 2X36</t>
  </si>
  <si>
    <t>LUMINAIRE 4X18W</t>
  </si>
  <si>
    <t>APPLIQUE MURALE 18W</t>
  </si>
  <si>
    <t>HUBLOT PLAFONNIER ETANCHE</t>
  </si>
  <si>
    <t>HUBLOT MURAL ÉTANCHE</t>
  </si>
  <si>
    <t>H / DETECTION INCENDIE</t>
  </si>
  <si>
    <t>CENTRALE DE DETECTION INCENDIE</t>
  </si>
  <si>
    <t>DETECTEUR DE FUMEE A PRINCIPE OPTIQUE ADRESSABLE</t>
  </si>
  <si>
    <t xml:space="preserve">DECLENCHEUR MANUEL </t>
  </si>
  <si>
    <t>CABLE DE RACCORDEMENT ET D'ASSERVISSEMENT</t>
  </si>
  <si>
    <t>I / VIDÉO DE SURVEILLANCE</t>
  </si>
  <si>
    <t xml:space="preserve">CAMERA IP TYPE FIXE MURALE TYPE INTERIEUR </t>
  </si>
  <si>
    <t>CAMERA IP FIXE TYPE EXTERIEUR</t>
  </si>
  <si>
    <t>ECRAN LED 42 POUCES PROFESSIONNEL HDMI</t>
  </si>
  <si>
    <t>SERVEUR DE VIDEOSURVEILLANCE</t>
  </si>
  <si>
    <t>ARMOIRE POUR VIDEO DE SURVEILLANCE</t>
  </si>
  <si>
    <t>ENREGISTREUR NUMERIQUE NVR</t>
  </si>
  <si>
    <t>CABLES ET ACCESSOIRES DE LA VIDEOSURVEILLANCE</t>
  </si>
  <si>
    <t>J / PRECABLAGE INFORMATIQUE</t>
  </si>
  <si>
    <t>RÉPARTITEUR SECONDAIRE TYPE 2 : ARMOIRE 19’’  24U (INFORMATIQUE)</t>
  </si>
  <si>
    <t xml:space="preserve">PANNEAU DE BRASSAGE CUIVRE MODULAIRE 24 PORTS RJ45 UTP CAT.6 </t>
  </si>
  <si>
    <t xml:space="preserve">CORDONS DE BRASSAGE RJ45. CAT 6 UTP. L= 1 M </t>
  </si>
  <si>
    <t>CORDONS DE LIAISON UTP CAT.6Aa</t>
  </si>
  <si>
    <t xml:space="preserve">K / VENTILATION </t>
  </si>
  <si>
    <t>VENTOUSE VMC</t>
  </si>
  <si>
    <t>CAISSON D'EXTRACTION</t>
  </si>
  <si>
    <t>a / Caisson d'extraction 800M3/H</t>
  </si>
  <si>
    <t>b / Caisson d'extraction 1000M3/H</t>
  </si>
  <si>
    <t>GAINE VMC  EN ACIER GALVANISE TOUT DIAMÈTRE</t>
  </si>
  <si>
    <t>L / TRAVAUX DE REVETEMENT SOLS ET MURS</t>
  </si>
  <si>
    <t xml:space="preserve">REVETEMENT DE SOLS EN CARREAUX DE FAIENCE ANTI-DERAPANT DE 60x60 Y/C PLINTHE </t>
  </si>
  <si>
    <t xml:space="preserve">REVETEMENT DE SOLS EN CARREAUX DE FAIENCE ANTI-DERAPANT DE 40X40 Y/C PLINTHE </t>
  </si>
  <si>
    <t xml:space="preserve">REVETEMENT DE SOL ET MURS EN CARREAUX DE FAIENCE </t>
  </si>
  <si>
    <t>REFECTION DE REVETEMENT FAIENCE ET/OU CARRELAGE ABIME</t>
  </si>
  <si>
    <t>REVETEMENT DE PAILLASSES EN GRANIT</t>
  </si>
  <si>
    <t>M / TRAVAUX D'ENDUIT ET PEINTURE</t>
  </si>
  <si>
    <t>ENDUIT DE CIMENT INTERIEUR ET EXTERIEUR SUR MUR ET PLAFOND</t>
  </si>
  <si>
    <t>TRAITEMENT DE MUR HUMIDE</t>
  </si>
  <si>
    <t>PEINTURE VINYLIQUE LAVABLE  SUR MURS INTERIEURS Y COMPRIS DECAPAGE PEINTURE EXISTANTE</t>
  </si>
  <si>
    <t>PEINTURE EXTRALITE SUR MURS EXTERIEURS Y COMPRIS DECAPAGE PEINTURE EXISTANTE</t>
  </si>
  <si>
    <t>PEINTURE GLYCEROPHTALIQUE LAQUEE SUR MURS &amp;PLAFONDS DES SALLES D'EAUX Y COMPRIS DECAPAGE PEINTURE EXISTANTE</t>
  </si>
  <si>
    <t>N / FAUX PLAFOND</t>
  </si>
  <si>
    <t>FAUX PLAFOND MODULAIRE EN PVC</t>
  </si>
  <si>
    <t>FAUX PLAFOND ARMSTRONG</t>
  </si>
  <si>
    <t>STAFF LISSE Y/C JOINT CREUX</t>
  </si>
  <si>
    <t>O / DIVERS</t>
  </si>
  <si>
    <t>INSTALATION DE GAZ</t>
  </si>
  <si>
    <t>FOURNITURE ET POSE DE HOTTES POUR RESTAURATION</t>
  </si>
  <si>
    <t>SOCLE ANTI VIBRATILE SOUS EQUIPEMENTS DE TOUTE DIMENSIONS</t>
  </si>
  <si>
    <t>FOYER SUPPLEMENTAIRES</t>
  </si>
  <si>
    <t>SPOT ENCASTRE LED 2X14W</t>
  </si>
  <si>
    <t>REGLETTE LAVABO 18W</t>
  </si>
  <si>
    <t>BLOC AUTONOME D'ECLAIRAGE DE SECURITE -60 lum</t>
  </si>
  <si>
    <t>AVERTISSEUR SONORE</t>
  </si>
  <si>
    <t>a / Caisson d'air neuf  800m3/h</t>
  </si>
  <si>
    <t xml:space="preserve">DEPOSE D’APPAREILS SANITAIRE DE TOUTE NATURE Y/C ROBINETTERIE ET RACCORDEMENT </t>
  </si>
  <si>
    <t>PRISE INFORMATIQUE RJ45 UTP CAT.6A y compris cablage</t>
  </si>
  <si>
    <t>A10</t>
  </si>
  <si>
    <t>PROTECTION DU REVETEMENT DU SOL Y COMPRIS NETTOYAGE ET PONCAGE APRES ACHEVEMENT DES TRAVAUX</t>
  </si>
  <si>
    <t>FOURNITURE ET POSE DE FENETRES ET CHASSIS EN ALUMINIUM Y/C SERRURES ET TOUTES ACCESSOIRES</t>
  </si>
  <si>
    <t>FOURNITURE ET POSE DE TRAPPE DE VISITE EN PVC</t>
  </si>
  <si>
    <t>FOURNITURE ET POSE DE LAVE MAIN COMMANDE A PIED EN INOX POUR CUISINE DE RESTAURANT</t>
  </si>
  <si>
    <t>PORTE PAPIER EN ROULEAU EN INOX</t>
  </si>
  <si>
    <t>DISTRIBUTEUR DE SAVON LIQUIDE EN INOX</t>
  </si>
  <si>
    <t>PORTE SERVIETTE EN INOX</t>
  </si>
  <si>
    <t>PORTE BALAIS EN INOX</t>
  </si>
  <si>
    <t>GOULOTTE A TROIS COMPARTIMENTS</t>
  </si>
  <si>
    <t>COLLECTEUR EN PVC TYPE ASSAINISSEMENT DIAMETRES 160, 200 et 300 MM Y COMPRIS COUDES ET ACCESSOIORES</t>
  </si>
  <si>
    <t xml:space="preserve">FOURNITURE ET POSE PORTE METALLIQUE </t>
  </si>
  <si>
    <t>BORDEREAU DES PRIX- DETAIL ESTIMATIF</t>
  </si>
  <si>
    <t>TRAVAUX DE REAMENAGEMENT, REHABILTATION ET DE RENOVATION 
DU CENTRE D’ACCUEIL AIN BORJA A CASABLANCA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</si>
</sst>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\ _€_-;\-* #,##0.00\ _€_-;_-* \-??\ _€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theme="1"/>
      <name val="Century Gothic"/>
      <family val="2"/>
    </font>
    <font>
      <sz val="18"/>
      <color theme="1"/>
      <name val="Century Gothic"/>
      <family val="2"/>
    </font>
    <font>
      <sz val="11"/>
      <color rgb="FF000000"/>
      <name val="Calibri"/>
      <family val="2"/>
    </font>
    <font>
      <b/>
      <sz val="22"/>
      <color theme="1"/>
      <name val="Century Gothic"/>
      <family val="2"/>
    </font>
    <font>
      <sz val="26"/>
      <color theme="1"/>
      <name val="Britannic Bold"/>
      <family val="2"/>
    </font>
    <font>
      <b/>
      <sz val="16"/>
      <color theme="1"/>
      <name val="Century Gothic"/>
      <family val="2"/>
    </font>
    <font>
      <sz val="16"/>
      <color theme="1"/>
      <name val="Century Gothic"/>
      <family val="2"/>
    </font>
    <font>
      <b/>
      <i/>
      <sz val="18"/>
      <color rgb="FF002060"/>
      <name val="Century Gothic"/>
      <family val="2"/>
    </font>
    <font>
      <b/>
      <sz val="18"/>
      <color rgb="FF002060"/>
      <name val="Century Gothic"/>
      <family val="2"/>
    </font>
    <font>
      <sz val="10"/>
      <name val="Arial"/>
      <family val="2"/>
    </font>
    <font>
      <b/>
      <sz val="18"/>
      <color theme="1"/>
      <name val="Arial"/>
      <family val="2"/>
    </font>
    <font>
      <sz val="18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6"/>
      <name val="Arial"/>
      <family val="2"/>
    </font>
    <font>
      <sz val="16"/>
      <name val="Century Gothic"/>
      <family val="2"/>
    </font>
    <font>
      <b/>
      <sz val="18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ill="0" applyBorder="0" applyAlignment="0" applyProtection="0"/>
    <xf numFmtId="0" fontId="5" fillId="0" borderId="0"/>
    <xf numFmtId="0" fontId="2" fillId="0" borderId="0"/>
    <xf numFmtId="0" fontId="2" fillId="0" borderId="0"/>
    <xf numFmtId="164" fontId="2" fillId="0" borderId="0" applyFill="0" applyBorder="0" applyAlignment="0" applyProtection="0"/>
    <xf numFmtId="43" fontId="12" fillId="0" borderId="0" applyFont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0" fontId="12" fillId="0" borderId="0"/>
  </cellStyleXfs>
  <cellXfs count="122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43" fontId="9" fillId="2" borderId="1" xfId="1" applyFont="1" applyFill="1" applyBorder="1" applyAlignment="1">
      <alignment horizontal="center" vertical="center" wrapText="1"/>
    </xf>
    <xf numFmtId="0" fontId="4" fillId="2" borderId="0" xfId="0" applyFont="1" applyFill="1"/>
    <xf numFmtId="2" fontId="4" fillId="3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0" xfId="0" applyFont="1" applyFill="1" applyBorder="1" applyAlignment="1"/>
    <xf numFmtId="43" fontId="3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/>
    <xf numFmtId="43" fontId="3" fillId="2" borderId="0" xfId="1" applyFont="1" applyFill="1" applyBorder="1" applyAlignment="1"/>
    <xf numFmtId="43" fontId="4" fillId="2" borderId="0" xfId="1" applyFont="1" applyFill="1"/>
    <xf numFmtId="2" fontId="4" fillId="2" borderId="0" xfId="0" applyNumberFormat="1" applyFont="1" applyFill="1"/>
    <xf numFmtId="2" fontId="4" fillId="2" borderId="0" xfId="0" applyNumberFormat="1" applyFont="1" applyFill="1" applyBorder="1" applyAlignment="1"/>
    <xf numFmtId="0" fontId="3" fillId="3" borderId="6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3" fontId="3" fillId="3" borderId="1" xfId="1" applyFont="1" applyFill="1" applyBorder="1" applyAlignment="1">
      <alignment horizontal="center" vertical="center" wrapText="1"/>
    </xf>
    <xf numFmtId="43" fontId="3" fillId="3" borderId="7" xfId="1" applyFont="1" applyFill="1" applyBorder="1" applyAlignment="1">
      <alignment horizontal="center" vertical="center" wrapText="1"/>
    </xf>
    <xf numFmtId="43" fontId="4" fillId="2" borderId="0" xfId="0" applyNumberFormat="1" applyFont="1" applyFill="1"/>
    <xf numFmtId="43" fontId="11" fillId="2" borderId="7" xfId="1" applyNumberFormat="1" applyFont="1" applyFill="1" applyBorder="1" applyAlignment="1">
      <alignment horizontal="center" vertical="center" wrapText="1"/>
    </xf>
    <xf numFmtId="43" fontId="11" fillId="2" borderId="8" xfId="1" applyNumberFormat="1" applyFont="1" applyFill="1" applyBorder="1" applyAlignment="1">
      <alignment horizontal="center" vertical="center" wrapText="1"/>
    </xf>
    <xf numFmtId="43" fontId="11" fillId="2" borderId="11" xfId="1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 wrapText="1"/>
    </xf>
    <xf numFmtId="0" fontId="13" fillId="2" borderId="12" xfId="0" applyFont="1" applyFill="1" applyBorder="1" applyAlignment="1">
      <alignment horizontal="center" vertical="center" wrapText="1"/>
    </xf>
    <xf numFmtId="43" fontId="13" fillId="2" borderId="13" xfId="1" applyFont="1" applyFill="1" applyBorder="1" applyAlignment="1">
      <alignment horizontal="center" vertical="center" wrapText="1"/>
    </xf>
    <xf numFmtId="43" fontId="13" fillId="2" borderId="14" xfId="1" applyFont="1" applyFill="1" applyBorder="1" applyAlignment="1">
      <alignment horizontal="center" vertical="center" wrapText="1"/>
    </xf>
    <xf numFmtId="0" fontId="14" fillId="2" borderId="0" xfId="0" applyFont="1" applyFill="1"/>
    <xf numFmtId="0" fontId="15" fillId="2" borderId="1" xfId="0" applyFont="1" applyFill="1" applyBorder="1" applyAlignment="1">
      <alignment horizontal="center" vertical="center" wrapText="1"/>
    </xf>
    <xf numFmtId="43" fontId="16" fillId="2" borderId="1" xfId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43" fontId="14" fillId="2" borderId="1" xfId="1" applyFont="1" applyFill="1" applyBorder="1" applyAlignment="1">
      <alignment horizontal="center" vertical="center" wrapText="1"/>
    </xf>
    <xf numFmtId="43" fontId="14" fillId="2" borderId="0" xfId="0" applyNumberFormat="1" applyFont="1" applyFill="1"/>
    <xf numFmtId="0" fontId="14" fillId="3" borderId="1" xfId="0" applyFont="1" applyFill="1" applyBorder="1" applyAlignment="1">
      <alignment horizontal="center" vertical="center" wrapText="1"/>
    </xf>
    <xf numFmtId="43" fontId="4" fillId="2" borderId="19" xfId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right" vertical="center"/>
    </xf>
    <xf numFmtId="43" fontId="9" fillId="0" borderId="1" xfId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 wrapText="1"/>
    </xf>
    <xf numFmtId="43" fontId="9" fillId="0" borderId="1" xfId="1" applyFont="1" applyFill="1" applyBorder="1" applyAlignment="1">
      <alignment horizontal="right" vertical="center" wrapText="1"/>
    </xf>
    <xf numFmtId="43" fontId="16" fillId="0" borderId="1" xfId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 wrapText="1"/>
    </xf>
    <xf numFmtId="43" fontId="17" fillId="0" borderId="1" xfId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 wrapText="1"/>
    </xf>
    <xf numFmtId="43" fontId="13" fillId="3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/>
    </xf>
    <xf numFmtId="43" fontId="13" fillId="3" borderId="7" xfId="1" applyFont="1" applyFill="1" applyBorder="1" applyAlignment="1">
      <alignment horizontal="center" vertical="center" wrapText="1"/>
    </xf>
    <xf numFmtId="43" fontId="13" fillId="2" borderId="7" xfId="1" applyFont="1" applyFill="1" applyBorder="1" applyAlignment="1">
      <alignment horizontal="center" vertical="center" wrapText="1"/>
    </xf>
    <xf numFmtId="43" fontId="13" fillId="0" borderId="7" xfId="1" applyFont="1" applyFill="1" applyBorder="1" applyAlignment="1">
      <alignment horizontal="center" vertical="center" wrapText="1"/>
    </xf>
    <xf numFmtId="43" fontId="3" fillId="2" borderId="7" xfId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horizontal="center" vertical="center" wrapText="1"/>
    </xf>
    <xf numFmtId="43" fontId="9" fillId="2" borderId="9" xfId="1" applyFont="1" applyFill="1" applyBorder="1" applyAlignment="1">
      <alignment horizontal="center" vertical="center" wrapText="1"/>
    </xf>
    <xf numFmtId="43" fontId="8" fillId="2" borderId="7" xfId="1" applyFont="1" applyFill="1" applyBorder="1" applyAlignment="1">
      <alignment horizontal="center" vertical="center" wrapText="1"/>
    </xf>
    <xf numFmtId="43" fontId="3" fillId="2" borderId="8" xfId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0" fontId="4" fillId="2" borderId="20" xfId="0" applyFont="1" applyFill="1" applyBorder="1" applyAlignment="1">
      <alignment horizontal="center"/>
    </xf>
    <xf numFmtId="43" fontId="4" fillId="2" borderId="22" xfId="1" applyFont="1" applyFill="1" applyBorder="1"/>
    <xf numFmtId="0" fontId="4" fillId="2" borderId="0" xfId="0" applyFont="1" applyFill="1"/>
    <xf numFmtId="0" fontId="9" fillId="0" borderId="1" xfId="0" applyFont="1" applyFill="1" applyBorder="1" applyAlignment="1">
      <alignment vertical="center" wrapText="1"/>
    </xf>
    <xf numFmtId="0" fontId="4" fillId="2" borderId="21" xfId="0" applyFont="1" applyFill="1" applyBorder="1" applyAlignment="1"/>
    <xf numFmtId="43" fontId="3" fillId="0" borderId="7" xfId="1" applyFont="1" applyFill="1" applyBorder="1" applyAlignment="1">
      <alignment horizontal="center" vertical="center" wrapText="1"/>
    </xf>
    <xf numFmtId="0" fontId="4" fillId="0" borderId="0" xfId="0" applyFont="1" applyFill="1"/>
    <xf numFmtId="0" fontId="15" fillId="0" borderId="1" xfId="0" applyFont="1" applyFill="1" applyBorder="1" applyAlignment="1">
      <alignment horizontal="center" vertical="center" wrapText="1"/>
    </xf>
    <xf numFmtId="0" fontId="14" fillId="0" borderId="0" xfId="0" applyFont="1" applyFill="1"/>
    <xf numFmtId="43" fontId="14" fillId="0" borderId="1" xfId="1" applyFont="1" applyFill="1" applyBorder="1" applyAlignment="1">
      <alignment horizontal="center" vertical="center" wrapText="1"/>
    </xf>
    <xf numFmtId="43" fontId="4" fillId="2" borderId="0" xfId="0" applyNumberFormat="1" applyFont="1" applyFill="1" applyBorder="1" applyAlignment="1"/>
    <xf numFmtId="0" fontId="13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43" fontId="13" fillId="4" borderId="1" xfId="1" applyFont="1" applyFill="1" applyBorder="1" applyAlignment="1">
      <alignment horizontal="center" vertical="center" wrapText="1"/>
    </xf>
    <xf numFmtId="43" fontId="13" fillId="4" borderId="7" xfId="1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left" vertical="center"/>
    </xf>
    <xf numFmtId="0" fontId="13" fillId="4" borderId="23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 wrapText="1"/>
    </xf>
    <xf numFmtId="43" fontId="13" fillId="4" borderId="4" xfId="1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left" vertical="center"/>
    </xf>
    <xf numFmtId="0" fontId="13" fillId="4" borderId="25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/>
    </xf>
    <xf numFmtId="0" fontId="14" fillId="4" borderId="25" xfId="0" applyFont="1" applyFill="1" applyBorder="1" applyAlignment="1">
      <alignment horizontal="center" vertical="center" wrapText="1"/>
    </xf>
    <xf numFmtId="43" fontId="13" fillId="4" borderId="26" xfId="1" applyFont="1" applyFill="1" applyBorder="1" applyAlignment="1">
      <alignment horizontal="center" vertical="center" wrapText="1"/>
    </xf>
    <xf numFmtId="43" fontId="13" fillId="4" borderId="11" xfId="1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9" fillId="0" borderId="6" xfId="0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2">
    <cellStyle name="Milliers" xfId="1" builtinId="3"/>
    <cellStyle name="Milliers 2" xfId="3"/>
    <cellStyle name="Milliers 2 2" xfId="10"/>
    <cellStyle name="Milliers 4 2" xfId="7"/>
    <cellStyle name="Milliers 4 3" xfId="9"/>
    <cellStyle name="Milliers 9" xfId="8"/>
    <cellStyle name="Normal" xfId="0" builtinId="0"/>
    <cellStyle name="Normal - Style1" xfId="2"/>
    <cellStyle name="Normal 2" xfId="4"/>
    <cellStyle name="Normal 3" xfId="5"/>
    <cellStyle name="Normal 4" xfId="6"/>
    <cellStyle name="Normal 8" xfId="11"/>
  </cellStyles>
  <dxfs count="0"/>
  <tableStyles count="0" defaultTableStyle="TableStyleMedium2" defaultPivotStyle="PivotStyleMedium9"/>
  <colors>
    <mruColors>
      <color rgb="FFFFFF99"/>
      <color rgb="FF2FF141"/>
      <color rgb="FFFF6600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9"/>
  <sheetViews>
    <sheetView tabSelected="1" view="pageBreakPreview" topLeftCell="A67" zoomScale="75" zoomScaleNormal="55" zoomScaleSheetLayoutView="75" workbookViewId="0">
      <selection activeCell="B8" sqref="B8"/>
    </sheetView>
  </sheetViews>
  <sheetFormatPr baseColWidth="10" defaultRowHeight="52.5" customHeight="1" x14ac:dyDescent="0.35"/>
  <cols>
    <col min="1" max="1" width="9.85546875" style="11" customWidth="1"/>
    <col min="2" max="2" width="99.140625" style="12" customWidth="1"/>
    <col min="3" max="3" width="12.140625" style="74" customWidth="1"/>
    <col min="4" max="4" width="20.28515625" style="15" customWidth="1"/>
    <col min="5" max="5" width="20.42578125" style="14" customWidth="1"/>
    <col min="6" max="6" width="32.5703125" style="14" customWidth="1"/>
    <col min="7" max="7" width="26.7109375" style="74" bestFit="1" customWidth="1"/>
    <col min="8" max="8" width="11.85546875" style="74" bestFit="1" customWidth="1"/>
    <col min="9" max="16384" width="11.42578125" style="74"/>
  </cols>
  <sheetData>
    <row r="1" spans="1:7" ht="62.25" customHeight="1" x14ac:dyDescent="0.35">
      <c r="A1" s="104" t="s">
        <v>566</v>
      </c>
      <c r="B1" s="105"/>
      <c r="C1" s="105"/>
      <c r="D1" s="105"/>
      <c r="E1" s="105"/>
      <c r="F1" s="106"/>
      <c r="G1" s="25"/>
    </row>
    <row r="2" spans="1:7" ht="52.5" customHeight="1" thickBot="1" x14ac:dyDescent="0.4">
      <c r="A2" s="107" t="s">
        <v>565</v>
      </c>
      <c r="B2" s="108"/>
      <c r="C2" s="108"/>
      <c r="D2" s="108"/>
      <c r="E2" s="108"/>
      <c r="F2" s="109"/>
      <c r="G2" s="26"/>
    </row>
    <row r="3" spans="1:7" ht="73.5" customHeight="1" x14ac:dyDescent="0.35">
      <c r="A3" s="27" t="s">
        <v>1</v>
      </c>
      <c r="B3" s="50" t="s">
        <v>35</v>
      </c>
      <c r="C3" s="50" t="s">
        <v>37</v>
      </c>
      <c r="D3" s="60" t="s">
        <v>36</v>
      </c>
      <c r="E3" s="28" t="s">
        <v>389</v>
      </c>
      <c r="F3" s="29" t="s">
        <v>390</v>
      </c>
      <c r="G3" s="30"/>
    </row>
    <row r="4" spans="1:7" ht="39.950000000000003" customHeight="1" x14ac:dyDescent="0.35">
      <c r="A4" s="88" t="s">
        <v>388</v>
      </c>
      <c r="B4" s="83"/>
      <c r="C4" s="84"/>
      <c r="D4" s="85"/>
      <c r="E4" s="86"/>
      <c r="F4" s="87"/>
      <c r="G4" s="30"/>
    </row>
    <row r="5" spans="1:7" ht="40.5" x14ac:dyDescent="0.35">
      <c r="A5" s="38" t="s">
        <v>5</v>
      </c>
      <c r="B5" s="52" t="s">
        <v>391</v>
      </c>
      <c r="C5" s="31" t="s">
        <v>88</v>
      </c>
      <c r="D5" s="44">
        <v>5500</v>
      </c>
      <c r="E5" s="34"/>
      <c r="F5" s="63"/>
      <c r="G5" s="30"/>
    </row>
    <row r="6" spans="1:7" s="78" customFormat="1" ht="30" customHeight="1" x14ac:dyDescent="0.35">
      <c r="A6" s="38" t="s">
        <v>6</v>
      </c>
      <c r="B6" s="51" t="s">
        <v>392</v>
      </c>
      <c r="C6" s="79" t="s">
        <v>88</v>
      </c>
      <c r="D6" s="44">
        <v>130</v>
      </c>
      <c r="E6" s="81"/>
      <c r="F6" s="64"/>
      <c r="G6" s="80"/>
    </row>
    <row r="7" spans="1:7" ht="40.5" x14ac:dyDescent="0.35">
      <c r="A7" s="38" t="s">
        <v>7</v>
      </c>
      <c r="B7" s="52" t="s">
        <v>551</v>
      </c>
      <c r="C7" s="31"/>
      <c r="D7" s="44"/>
      <c r="E7" s="32"/>
      <c r="F7" s="63"/>
      <c r="G7" s="35"/>
    </row>
    <row r="8" spans="1:7" ht="30" customHeight="1" x14ac:dyDescent="0.35">
      <c r="A8" s="40"/>
      <c r="B8" s="52" t="s">
        <v>399</v>
      </c>
      <c r="C8" s="31" t="s">
        <v>0</v>
      </c>
      <c r="D8" s="44">
        <v>120</v>
      </c>
      <c r="E8" s="32"/>
      <c r="F8" s="63"/>
      <c r="G8" s="35"/>
    </row>
    <row r="9" spans="1:7" ht="30" customHeight="1" x14ac:dyDescent="0.35">
      <c r="A9" s="40"/>
      <c r="B9" s="52" t="s">
        <v>398</v>
      </c>
      <c r="C9" s="31" t="s">
        <v>0</v>
      </c>
      <c r="D9" s="44">
        <v>112</v>
      </c>
      <c r="E9" s="32"/>
      <c r="F9" s="63"/>
      <c r="G9" s="35"/>
    </row>
    <row r="10" spans="1:7" ht="30" customHeight="1" x14ac:dyDescent="0.35">
      <c r="A10" s="40"/>
      <c r="B10" s="52" t="s">
        <v>397</v>
      </c>
      <c r="C10" s="31" t="s">
        <v>0</v>
      </c>
      <c r="D10" s="44">
        <v>112</v>
      </c>
      <c r="E10" s="32"/>
      <c r="F10" s="63"/>
      <c r="G10" s="35"/>
    </row>
    <row r="11" spans="1:7" ht="30" customHeight="1" x14ac:dyDescent="0.35">
      <c r="A11" s="40"/>
      <c r="B11" s="52" t="s">
        <v>396</v>
      </c>
      <c r="C11" s="31" t="s">
        <v>0</v>
      </c>
      <c r="D11" s="44">
        <v>5</v>
      </c>
      <c r="E11" s="32"/>
      <c r="F11" s="63"/>
      <c r="G11" s="35"/>
    </row>
    <row r="12" spans="1:7" ht="40.5" x14ac:dyDescent="0.35">
      <c r="A12" s="40"/>
      <c r="B12" s="52" t="s">
        <v>395</v>
      </c>
      <c r="C12" s="45" t="s">
        <v>394</v>
      </c>
      <c r="D12" s="44">
        <v>1</v>
      </c>
      <c r="E12" s="32"/>
      <c r="F12" s="63"/>
      <c r="G12" s="35"/>
    </row>
    <row r="13" spans="1:7" ht="75.75" customHeight="1" x14ac:dyDescent="0.35">
      <c r="A13" s="38" t="s">
        <v>8</v>
      </c>
      <c r="B13" s="51" t="s">
        <v>393</v>
      </c>
      <c r="C13" s="31" t="s">
        <v>40</v>
      </c>
      <c r="D13" s="55">
        <v>1</v>
      </c>
      <c r="E13" s="32"/>
      <c r="F13" s="63"/>
      <c r="G13" s="30"/>
    </row>
    <row r="14" spans="1:7" ht="30" customHeight="1" x14ac:dyDescent="0.35">
      <c r="A14" s="38" t="s">
        <v>9</v>
      </c>
      <c r="B14" s="52" t="s">
        <v>59</v>
      </c>
      <c r="C14" s="31"/>
      <c r="D14" s="44"/>
      <c r="E14" s="32"/>
      <c r="F14" s="63"/>
      <c r="G14" s="30"/>
    </row>
    <row r="15" spans="1:7" ht="30" customHeight="1" x14ac:dyDescent="0.35">
      <c r="A15" s="40"/>
      <c r="B15" s="52" t="s">
        <v>400</v>
      </c>
      <c r="C15" s="45" t="s">
        <v>394</v>
      </c>
      <c r="D15" s="44">
        <v>1</v>
      </c>
      <c r="E15" s="32"/>
      <c r="F15" s="63"/>
      <c r="G15" s="35"/>
    </row>
    <row r="16" spans="1:7" ht="30" customHeight="1" x14ac:dyDescent="0.35">
      <c r="A16" s="40"/>
      <c r="B16" s="52" t="s">
        <v>401</v>
      </c>
      <c r="C16" s="45" t="s">
        <v>394</v>
      </c>
      <c r="D16" s="44">
        <v>1</v>
      </c>
      <c r="E16" s="32"/>
      <c r="F16" s="63"/>
      <c r="G16" s="35"/>
    </row>
    <row r="17" spans="1:7" ht="30" customHeight="1" x14ac:dyDescent="0.35">
      <c r="A17" s="38" t="s">
        <v>21</v>
      </c>
      <c r="B17" s="52" t="s">
        <v>402</v>
      </c>
      <c r="C17" s="45" t="s">
        <v>394</v>
      </c>
      <c r="D17" s="44">
        <v>1</v>
      </c>
      <c r="E17" s="32"/>
      <c r="F17" s="63"/>
      <c r="G17" s="30"/>
    </row>
    <row r="18" spans="1:7" ht="30" customHeight="1" x14ac:dyDescent="0.35">
      <c r="A18" s="38" t="s">
        <v>30</v>
      </c>
      <c r="B18" s="52" t="s">
        <v>403</v>
      </c>
      <c r="C18" s="31" t="s">
        <v>40</v>
      </c>
      <c r="D18" s="44">
        <v>1</v>
      </c>
      <c r="E18" s="32"/>
      <c r="F18" s="63"/>
      <c r="G18" s="30"/>
    </row>
    <row r="19" spans="1:7" ht="40.5" x14ac:dyDescent="0.35">
      <c r="A19" s="38" t="s">
        <v>83</v>
      </c>
      <c r="B19" s="52" t="s">
        <v>386</v>
      </c>
      <c r="C19" s="45" t="s">
        <v>394</v>
      </c>
      <c r="D19" s="44">
        <v>1</v>
      </c>
      <c r="E19" s="44"/>
      <c r="F19" s="64"/>
      <c r="G19" s="35"/>
    </row>
    <row r="20" spans="1:7" ht="30" customHeight="1" x14ac:dyDescent="0.35">
      <c r="A20" s="38" t="s">
        <v>342</v>
      </c>
      <c r="B20" s="52" t="s">
        <v>404</v>
      </c>
      <c r="C20" s="45" t="s">
        <v>394</v>
      </c>
      <c r="D20" s="44">
        <v>1</v>
      </c>
      <c r="E20" s="32"/>
      <c r="F20" s="64"/>
      <c r="G20" s="35"/>
    </row>
    <row r="21" spans="1:7" ht="36.75" customHeight="1" x14ac:dyDescent="0.35">
      <c r="A21" s="38" t="s">
        <v>553</v>
      </c>
      <c r="B21" s="52" t="s">
        <v>554</v>
      </c>
      <c r="C21" s="45" t="s">
        <v>394</v>
      </c>
      <c r="D21" s="44">
        <v>1</v>
      </c>
      <c r="E21" s="32"/>
      <c r="F21" s="64"/>
      <c r="G21" s="35"/>
    </row>
    <row r="22" spans="1:7" ht="39.950000000000003" customHeight="1" x14ac:dyDescent="0.35">
      <c r="A22" s="89" t="s">
        <v>405</v>
      </c>
      <c r="B22" s="90"/>
      <c r="C22" s="91"/>
      <c r="D22" s="92"/>
      <c r="E22" s="93"/>
      <c r="F22" s="87"/>
      <c r="G22" s="30"/>
    </row>
    <row r="23" spans="1:7" ht="40.5" x14ac:dyDescent="0.35">
      <c r="A23" s="38" t="s">
        <v>10</v>
      </c>
      <c r="B23" s="51" t="s">
        <v>87</v>
      </c>
      <c r="C23" s="31" t="s">
        <v>86</v>
      </c>
      <c r="D23" s="55">
        <v>20</v>
      </c>
      <c r="E23" s="32"/>
      <c r="F23" s="63"/>
      <c r="G23" s="30"/>
    </row>
    <row r="24" spans="1:7" ht="40.5" x14ac:dyDescent="0.35">
      <c r="A24" s="38" t="s">
        <v>84</v>
      </c>
      <c r="B24" s="51" t="s">
        <v>406</v>
      </c>
      <c r="C24" s="31" t="s">
        <v>88</v>
      </c>
      <c r="D24" s="55">
        <v>110</v>
      </c>
      <c r="E24" s="32"/>
      <c r="F24" s="63"/>
      <c r="G24" s="30"/>
    </row>
    <row r="25" spans="1:7" ht="40.5" x14ac:dyDescent="0.35">
      <c r="A25" s="38" t="s">
        <v>85</v>
      </c>
      <c r="B25" s="51" t="s">
        <v>407</v>
      </c>
      <c r="C25" s="31" t="s">
        <v>86</v>
      </c>
      <c r="D25" s="55">
        <v>25</v>
      </c>
      <c r="E25" s="32"/>
      <c r="F25" s="63"/>
      <c r="G25" s="30"/>
    </row>
    <row r="26" spans="1:7" s="78" customFormat="1" ht="30" customHeight="1" x14ac:dyDescent="0.35">
      <c r="A26" s="38" t="s">
        <v>31</v>
      </c>
      <c r="B26" s="51" t="s">
        <v>408</v>
      </c>
      <c r="C26" s="45" t="s">
        <v>394</v>
      </c>
      <c r="D26" s="55">
        <v>1</v>
      </c>
      <c r="E26" s="44"/>
      <c r="F26" s="64"/>
      <c r="G26" s="80"/>
    </row>
    <row r="27" spans="1:7" ht="30" customHeight="1" x14ac:dyDescent="0.35">
      <c r="A27" s="38" t="s">
        <v>64</v>
      </c>
      <c r="B27" s="51" t="s">
        <v>409</v>
      </c>
      <c r="C27" s="31" t="s">
        <v>88</v>
      </c>
      <c r="D27" s="55">
        <v>150</v>
      </c>
      <c r="E27" s="32"/>
      <c r="F27" s="63"/>
      <c r="G27" s="30"/>
    </row>
    <row r="28" spans="1:7" s="78" customFormat="1" ht="30" customHeight="1" x14ac:dyDescent="0.35">
      <c r="A28" s="38" t="s">
        <v>33</v>
      </c>
      <c r="B28" s="51" t="s">
        <v>410</v>
      </c>
      <c r="C28" s="79" t="s">
        <v>86</v>
      </c>
      <c r="D28" s="55">
        <v>30</v>
      </c>
      <c r="E28" s="44"/>
      <c r="F28" s="64"/>
      <c r="G28" s="80"/>
    </row>
    <row r="29" spans="1:7" s="78" customFormat="1" ht="30" customHeight="1" x14ac:dyDescent="0.35">
      <c r="A29" s="38" t="s">
        <v>32</v>
      </c>
      <c r="B29" s="51" t="s">
        <v>411</v>
      </c>
      <c r="C29" s="79" t="s">
        <v>88</v>
      </c>
      <c r="D29" s="55">
        <v>130</v>
      </c>
      <c r="E29" s="44"/>
      <c r="F29" s="64"/>
      <c r="G29" s="80"/>
    </row>
    <row r="30" spans="1:7" ht="30" customHeight="1" x14ac:dyDescent="0.35">
      <c r="A30" s="38" t="s">
        <v>44</v>
      </c>
      <c r="B30" s="51" t="s">
        <v>412</v>
      </c>
      <c r="C30" s="31" t="s">
        <v>28</v>
      </c>
      <c r="D30" s="55">
        <v>70</v>
      </c>
      <c r="E30" s="32"/>
      <c r="F30" s="63"/>
      <c r="G30" s="30"/>
    </row>
    <row r="31" spans="1:7" ht="40.5" x14ac:dyDescent="0.35">
      <c r="A31" s="38" t="s">
        <v>65</v>
      </c>
      <c r="B31" s="51" t="s">
        <v>413</v>
      </c>
      <c r="C31" s="31" t="s">
        <v>28</v>
      </c>
      <c r="D31" s="55">
        <v>32</v>
      </c>
      <c r="E31" s="32"/>
      <c r="F31" s="63"/>
      <c r="G31" s="30"/>
    </row>
    <row r="32" spans="1:7" ht="30" customHeight="1" x14ac:dyDescent="0.35">
      <c r="A32" s="38" t="s">
        <v>194</v>
      </c>
      <c r="B32" s="51" t="s">
        <v>414</v>
      </c>
      <c r="C32" s="31" t="s">
        <v>88</v>
      </c>
      <c r="D32" s="55">
        <v>1320</v>
      </c>
      <c r="E32" s="32"/>
      <c r="F32" s="63"/>
      <c r="G32" s="30"/>
    </row>
    <row r="33" spans="1:7" ht="30" customHeight="1" x14ac:dyDescent="0.35">
      <c r="A33" s="38" t="s">
        <v>195</v>
      </c>
      <c r="B33" s="51" t="s">
        <v>415</v>
      </c>
      <c r="C33" s="31" t="s">
        <v>88</v>
      </c>
      <c r="D33" s="44">
        <v>1390</v>
      </c>
      <c r="E33" s="32"/>
      <c r="F33" s="63"/>
      <c r="G33" s="30"/>
    </row>
    <row r="34" spans="1:7" ht="30" customHeight="1" x14ac:dyDescent="0.35">
      <c r="A34" s="38" t="s">
        <v>294</v>
      </c>
      <c r="B34" s="51" t="s">
        <v>416</v>
      </c>
      <c r="C34" s="31" t="s">
        <v>0</v>
      </c>
      <c r="D34" s="55">
        <v>11</v>
      </c>
      <c r="E34" s="32"/>
      <c r="F34" s="63"/>
      <c r="G34" s="30"/>
    </row>
    <row r="35" spans="1:7" ht="40.5" x14ac:dyDescent="0.35">
      <c r="A35" s="38" t="s">
        <v>343</v>
      </c>
      <c r="B35" s="51" t="s">
        <v>417</v>
      </c>
      <c r="C35" s="31" t="s">
        <v>88</v>
      </c>
      <c r="D35" s="44">
        <v>1390</v>
      </c>
      <c r="E35" s="44"/>
      <c r="F35" s="63"/>
      <c r="G35" s="30"/>
    </row>
    <row r="36" spans="1:7" ht="30" customHeight="1" x14ac:dyDescent="0.35">
      <c r="A36" s="38" t="s">
        <v>348</v>
      </c>
      <c r="B36" s="51" t="s">
        <v>418</v>
      </c>
      <c r="C36" s="31" t="s">
        <v>28</v>
      </c>
      <c r="D36" s="55">
        <v>370</v>
      </c>
      <c r="E36" s="32"/>
      <c r="F36" s="63"/>
      <c r="G36" s="30"/>
    </row>
    <row r="37" spans="1:7" ht="30" customHeight="1" x14ac:dyDescent="0.35">
      <c r="A37" s="38" t="s">
        <v>352</v>
      </c>
      <c r="B37" s="51" t="s">
        <v>419</v>
      </c>
      <c r="C37" s="31" t="s">
        <v>88</v>
      </c>
      <c r="D37" s="55">
        <v>2550</v>
      </c>
      <c r="E37" s="32"/>
      <c r="F37" s="63"/>
      <c r="G37" s="30"/>
    </row>
    <row r="38" spans="1:7" ht="39.950000000000003" customHeight="1" x14ac:dyDescent="0.35">
      <c r="A38" s="89" t="s">
        <v>420</v>
      </c>
      <c r="B38" s="90"/>
      <c r="C38" s="91"/>
      <c r="D38" s="92"/>
      <c r="E38" s="93"/>
      <c r="F38" s="87"/>
      <c r="G38" s="30"/>
    </row>
    <row r="39" spans="1:7" ht="40.5" x14ac:dyDescent="0.35">
      <c r="A39" s="39" t="s">
        <v>17</v>
      </c>
      <c r="B39" s="52" t="s">
        <v>421</v>
      </c>
      <c r="C39" s="33" t="s">
        <v>0</v>
      </c>
      <c r="D39" s="44">
        <v>250</v>
      </c>
      <c r="E39" s="44"/>
      <c r="F39" s="63"/>
      <c r="G39" s="35"/>
    </row>
    <row r="40" spans="1:7" ht="40.5" x14ac:dyDescent="0.35">
      <c r="A40" s="39" t="s">
        <v>18</v>
      </c>
      <c r="B40" s="52" t="s">
        <v>555</v>
      </c>
      <c r="C40" s="33" t="s">
        <v>88</v>
      </c>
      <c r="D40" s="32">
        <v>45</v>
      </c>
      <c r="E40" s="32"/>
      <c r="F40" s="63"/>
      <c r="G40" s="35"/>
    </row>
    <row r="41" spans="1:7" ht="40.5" x14ac:dyDescent="0.35">
      <c r="A41" s="39" t="s">
        <v>41</v>
      </c>
      <c r="B41" s="52" t="s">
        <v>422</v>
      </c>
      <c r="C41" s="33" t="s">
        <v>88</v>
      </c>
      <c r="D41" s="32">
        <v>32</v>
      </c>
      <c r="E41" s="32"/>
      <c r="F41" s="63"/>
      <c r="G41" s="35"/>
    </row>
    <row r="42" spans="1:7" ht="40.5" x14ac:dyDescent="0.35">
      <c r="A42" s="39" t="s">
        <v>197</v>
      </c>
      <c r="B42" s="52" t="s">
        <v>423</v>
      </c>
      <c r="C42" s="33" t="s">
        <v>88</v>
      </c>
      <c r="D42" s="32">
        <v>12</v>
      </c>
      <c r="E42" s="32"/>
      <c r="F42" s="63"/>
      <c r="G42" s="35"/>
    </row>
    <row r="43" spans="1:7" ht="39" x14ac:dyDescent="0.35">
      <c r="A43" s="39" t="s">
        <v>69</v>
      </c>
      <c r="B43" s="75" t="s">
        <v>424</v>
      </c>
      <c r="C43" s="33" t="s">
        <v>28</v>
      </c>
      <c r="D43" s="44">
        <v>35</v>
      </c>
      <c r="E43" s="7"/>
      <c r="F43" s="63"/>
    </row>
    <row r="44" spans="1:7" s="78" customFormat="1" ht="39" x14ac:dyDescent="0.35">
      <c r="A44" s="39" t="s">
        <v>78</v>
      </c>
      <c r="B44" s="75" t="s">
        <v>425</v>
      </c>
      <c r="C44" s="33" t="s">
        <v>88</v>
      </c>
      <c r="D44" s="41">
        <v>10</v>
      </c>
      <c r="E44" s="41"/>
      <c r="F44" s="64"/>
    </row>
    <row r="45" spans="1:7" s="78" customFormat="1" ht="30" customHeight="1" x14ac:dyDescent="0.35">
      <c r="A45" s="39" t="s">
        <v>98</v>
      </c>
      <c r="B45" s="75" t="s">
        <v>556</v>
      </c>
      <c r="C45" s="33" t="s">
        <v>0</v>
      </c>
      <c r="D45" s="41">
        <v>122</v>
      </c>
      <c r="E45" s="41"/>
      <c r="F45" s="64"/>
    </row>
    <row r="46" spans="1:7" s="78" customFormat="1" ht="30" customHeight="1" x14ac:dyDescent="0.35">
      <c r="A46" s="39" t="s">
        <v>334</v>
      </c>
      <c r="B46" s="75" t="s">
        <v>426</v>
      </c>
      <c r="C46" s="33" t="s">
        <v>28</v>
      </c>
      <c r="D46" s="41">
        <f>ROUNDUP(+D51*0.1,0)</f>
        <v>223</v>
      </c>
      <c r="E46" s="41"/>
      <c r="F46" s="64"/>
    </row>
    <row r="47" spans="1:7" s="78" customFormat="1" ht="30" customHeight="1" x14ac:dyDescent="0.35">
      <c r="A47" s="39" t="s">
        <v>335</v>
      </c>
      <c r="B47" s="75" t="s">
        <v>564</v>
      </c>
      <c r="C47" s="33" t="s">
        <v>88</v>
      </c>
      <c r="D47" s="41">
        <v>5</v>
      </c>
      <c r="E47" s="41"/>
      <c r="F47" s="64"/>
    </row>
    <row r="48" spans="1:7" ht="39.950000000000003" customHeight="1" x14ac:dyDescent="0.35">
      <c r="A48" s="89" t="s">
        <v>427</v>
      </c>
      <c r="B48" s="90"/>
      <c r="C48" s="91"/>
      <c r="D48" s="92"/>
      <c r="E48" s="93"/>
      <c r="F48" s="87"/>
      <c r="G48" s="30"/>
    </row>
    <row r="49" spans="1:6" ht="39" x14ac:dyDescent="0.35">
      <c r="A49" s="39" t="s">
        <v>19</v>
      </c>
      <c r="B49" s="75" t="s">
        <v>428</v>
      </c>
      <c r="C49" s="6" t="s">
        <v>0</v>
      </c>
      <c r="D49" s="42">
        <v>10</v>
      </c>
      <c r="E49" s="7"/>
      <c r="F49" s="65"/>
    </row>
    <row r="50" spans="1:6" ht="39" x14ac:dyDescent="0.35">
      <c r="A50" s="39" t="s">
        <v>43</v>
      </c>
      <c r="B50" s="75" t="s">
        <v>563</v>
      </c>
      <c r="C50" s="6" t="s">
        <v>12</v>
      </c>
      <c r="D50" s="43">
        <f>D49*5</f>
        <v>50</v>
      </c>
      <c r="E50" s="7"/>
      <c r="F50" s="65"/>
    </row>
    <row r="51" spans="1:6" ht="39" x14ac:dyDescent="0.35">
      <c r="A51" s="39" t="s">
        <v>46</v>
      </c>
      <c r="B51" s="75" t="s">
        <v>429</v>
      </c>
      <c r="C51" s="6" t="s">
        <v>12</v>
      </c>
      <c r="D51" s="43">
        <v>2230</v>
      </c>
      <c r="E51" s="7"/>
      <c r="F51" s="65"/>
    </row>
    <row r="52" spans="1:6" ht="39" x14ac:dyDescent="0.35">
      <c r="A52" s="39" t="s">
        <v>47</v>
      </c>
      <c r="B52" s="75" t="s">
        <v>430</v>
      </c>
      <c r="C52" s="6" t="s">
        <v>12</v>
      </c>
      <c r="D52" s="43">
        <v>70</v>
      </c>
      <c r="E52" s="7"/>
      <c r="F52" s="65"/>
    </row>
    <row r="53" spans="1:6" ht="30" customHeight="1" x14ac:dyDescent="0.35">
      <c r="A53" s="39" t="s">
        <v>49</v>
      </c>
      <c r="B53" s="75" t="s">
        <v>431</v>
      </c>
      <c r="C53" s="1" t="s">
        <v>28</v>
      </c>
      <c r="D53" s="43">
        <v>1270</v>
      </c>
      <c r="E53" s="2"/>
      <c r="F53" s="65"/>
    </row>
    <row r="54" spans="1:6" ht="30" customHeight="1" x14ac:dyDescent="0.35">
      <c r="A54" s="39" t="s">
        <v>50</v>
      </c>
      <c r="B54" s="75" t="s">
        <v>432</v>
      </c>
      <c r="C54" s="1" t="s">
        <v>28</v>
      </c>
      <c r="D54" s="43">
        <v>700</v>
      </c>
      <c r="E54" s="2"/>
      <c r="F54" s="65"/>
    </row>
    <row r="55" spans="1:6" ht="30" customHeight="1" x14ac:dyDescent="0.35">
      <c r="A55" s="39" t="s">
        <v>51</v>
      </c>
      <c r="B55" s="75" t="s">
        <v>433</v>
      </c>
      <c r="C55" s="1" t="s">
        <v>28</v>
      </c>
      <c r="D55" s="43">
        <v>700</v>
      </c>
      <c r="E55" s="2"/>
      <c r="F55" s="65"/>
    </row>
    <row r="56" spans="1:6" ht="39.75" customHeight="1" x14ac:dyDescent="0.35">
      <c r="A56" s="39" t="s">
        <v>52</v>
      </c>
      <c r="B56" s="49" t="s">
        <v>434</v>
      </c>
      <c r="C56" s="1" t="s">
        <v>0</v>
      </c>
      <c r="D56" s="43">
        <v>234</v>
      </c>
      <c r="E56" s="2"/>
      <c r="F56" s="65"/>
    </row>
    <row r="57" spans="1:6" ht="30" customHeight="1" x14ac:dyDescent="0.35">
      <c r="A57" s="39" t="s">
        <v>66</v>
      </c>
      <c r="B57" s="49" t="s">
        <v>435</v>
      </c>
      <c r="C57" s="1" t="s">
        <v>0</v>
      </c>
      <c r="D57" s="43">
        <v>6</v>
      </c>
      <c r="E57" s="2"/>
      <c r="F57" s="65"/>
    </row>
    <row r="58" spans="1:6" ht="30" customHeight="1" x14ac:dyDescent="0.35">
      <c r="A58" s="39" t="s">
        <v>67</v>
      </c>
      <c r="B58" s="75" t="s">
        <v>436</v>
      </c>
      <c r="C58" s="47" t="s">
        <v>0</v>
      </c>
      <c r="D58" s="43">
        <f>+D8</f>
        <v>120</v>
      </c>
      <c r="E58" s="41"/>
      <c r="F58" s="65"/>
    </row>
    <row r="59" spans="1:6" ht="30" customHeight="1" x14ac:dyDescent="0.35">
      <c r="A59" s="39" t="s">
        <v>113</v>
      </c>
      <c r="B59" s="75" t="s">
        <v>437</v>
      </c>
      <c r="C59" s="47" t="s">
        <v>0</v>
      </c>
      <c r="D59" s="43">
        <v>1</v>
      </c>
      <c r="E59" s="41"/>
      <c r="F59" s="65"/>
    </row>
    <row r="60" spans="1:6" ht="30" customHeight="1" x14ac:dyDescent="0.35">
      <c r="A60" s="39" t="s">
        <v>139</v>
      </c>
      <c r="B60" s="49" t="s">
        <v>438</v>
      </c>
      <c r="C60" s="1" t="s">
        <v>0</v>
      </c>
      <c r="D60" s="43">
        <f>+D9+12</f>
        <v>124</v>
      </c>
      <c r="E60" s="2"/>
      <c r="F60" s="65"/>
    </row>
    <row r="61" spans="1:6" ht="30" customHeight="1" x14ac:dyDescent="0.35">
      <c r="A61" s="39" t="s">
        <v>151</v>
      </c>
      <c r="B61" s="49" t="s">
        <v>439</v>
      </c>
      <c r="C61" s="1" t="s">
        <v>0</v>
      </c>
      <c r="D61" s="43">
        <v>6</v>
      </c>
      <c r="E61" s="2"/>
      <c r="F61" s="65"/>
    </row>
    <row r="62" spans="1:6" s="78" customFormat="1" ht="30" customHeight="1" x14ac:dyDescent="0.35">
      <c r="A62" s="39" t="s">
        <v>152</v>
      </c>
      <c r="B62" s="75" t="s">
        <v>440</v>
      </c>
      <c r="C62" s="47" t="s">
        <v>0</v>
      </c>
      <c r="D62" s="43">
        <f>+D10</f>
        <v>112</v>
      </c>
      <c r="E62" s="41"/>
      <c r="F62" s="77"/>
    </row>
    <row r="63" spans="1:6" ht="30" customHeight="1" x14ac:dyDescent="0.35">
      <c r="A63" s="39" t="s">
        <v>153</v>
      </c>
      <c r="B63" s="49" t="s">
        <v>441</v>
      </c>
      <c r="C63" s="1" t="s">
        <v>0</v>
      </c>
      <c r="D63" s="43">
        <f>+D62</f>
        <v>112</v>
      </c>
      <c r="E63" s="2"/>
      <c r="F63" s="65"/>
    </row>
    <row r="64" spans="1:6" ht="39" x14ac:dyDescent="0.35">
      <c r="A64" s="39" t="s">
        <v>154</v>
      </c>
      <c r="B64" s="49" t="s">
        <v>358</v>
      </c>
      <c r="C64" s="49"/>
      <c r="D64" s="49"/>
      <c r="E64" s="49"/>
      <c r="F64" s="49"/>
    </row>
    <row r="65" spans="1:6" ht="30" customHeight="1" x14ac:dyDescent="0.35">
      <c r="A65" s="39"/>
      <c r="B65" s="49" t="s">
        <v>442</v>
      </c>
      <c r="C65" s="1" t="s">
        <v>0</v>
      </c>
      <c r="D65" s="43">
        <f>112*2+1+1</f>
        <v>226</v>
      </c>
      <c r="E65" s="2"/>
      <c r="F65" s="65"/>
    </row>
    <row r="66" spans="1:6" ht="30" customHeight="1" x14ac:dyDescent="0.35">
      <c r="A66" s="39"/>
      <c r="B66" s="49" t="s">
        <v>443</v>
      </c>
      <c r="C66" s="1" t="s">
        <v>0</v>
      </c>
      <c r="D66" s="43">
        <v>4</v>
      </c>
      <c r="E66" s="2"/>
      <c r="F66" s="65"/>
    </row>
    <row r="67" spans="1:6" ht="30" customHeight="1" x14ac:dyDescent="0.35">
      <c r="A67" s="39"/>
      <c r="B67" s="49" t="s">
        <v>444</v>
      </c>
      <c r="C67" s="1" t="s">
        <v>0</v>
      </c>
      <c r="D67" s="43">
        <v>2</v>
      </c>
      <c r="E67" s="2"/>
      <c r="F67" s="65"/>
    </row>
    <row r="68" spans="1:6" ht="39" x14ac:dyDescent="0.35">
      <c r="A68" s="102" t="s">
        <v>155</v>
      </c>
      <c r="B68" s="71" t="s">
        <v>557</v>
      </c>
      <c r="C68" s="1" t="s">
        <v>0</v>
      </c>
      <c r="D68" s="43">
        <v>2</v>
      </c>
      <c r="E68" s="2"/>
      <c r="F68" s="65"/>
    </row>
    <row r="69" spans="1:6" ht="30" customHeight="1" x14ac:dyDescent="0.35">
      <c r="A69" s="102" t="s">
        <v>156</v>
      </c>
      <c r="B69" s="49" t="s">
        <v>445</v>
      </c>
      <c r="C69" s="1" t="s">
        <v>0</v>
      </c>
      <c r="D69" s="43">
        <v>13</v>
      </c>
      <c r="E69" s="2"/>
      <c r="F69" s="65"/>
    </row>
    <row r="70" spans="1:6" ht="30" customHeight="1" x14ac:dyDescent="0.35">
      <c r="A70" s="39" t="s">
        <v>157</v>
      </c>
      <c r="B70" s="71" t="s">
        <v>558</v>
      </c>
      <c r="C70" s="1" t="s">
        <v>0</v>
      </c>
      <c r="D70" s="43">
        <f>13+112</f>
        <v>125</v>
      </c>
      <c r="E70" s="2"/>
      <c r="F70" s="65"/>
    </row>
    <row r="71" spans="1:6" ht="30" customHeight="1" x14ac:dyDescent="0.35">
      <c r="A71" s="39" t="s">
        <v>199</v>
      </c>
      <c r="B71" s="71" t="s">
        <v>559</v>
      </c>
      <c r="C71" s="1" t="s">
        <v>0</v>
      </c>
      <c r="D71" s="43">
        <f>D61+D60</f>
        <v>130</v>
      </c>
      <c r="E71" s="2"/>
      <c r="F71" s="65"/>
    </row>
    <row r="72" spans="1:6" ht="30" customHeight="1" x14ac:dyDescent="0.35">
      <c r="A72" s="39" t="s">
        <v>200</v>
      </c>
      <c r="B72" s="71" t="s">
        <v>560</v>
      </c>
      <c r="C72" s="1" t="s">
        <v>0</v>
      </c>
      <c r="D72" s="43">
        <f>D71</f>
        <v>130</v>
      </c>
      <c r="E72" s="2"/>
      <c r="F72" s="65"/>
    </row>
    <row r="73" spans="1:6" ht="30" customHeight="1" x14ac:dyDescent="0.35">
      <c r="A73" s="39" t="s">
        <v>201</v>
      </c>
      <c r="B73" s="71" t="s">
        <v>561</v>
      </c>
      <c r="C73" s="1" t="s">
        <v>0</v>
      </c>
      <c r="D73" s="43">
        <v>20</v>
      </c>
      <c r="E73" s="2"/>
      <c r="F73" s="65"/>
    </row>
    <row r="74" spans="1:6" ht="30" customHeight="1" x14ac:dyDescent="0.35">
      <c r="A74" s="39" t="s">
        <v>202</v>
      </c>
      <c r="B74" s="71" t="s">
        <v>446</v>
      </c>
      <c r="C74" s="33" t="s">
        <v>88</v>
      </c>
      <c r="D74" s="43">
        <f>D71*1.5</f>
        <v>195</v>
      </c>
      <c r="E74" s="2"/>
      <c r="F74" s="65"/>
    </row>
    <row r="75" spans="1:6" ht="30" customHeight="1" x14ac:dyDescent="0.35">
      <c r="A75" s="39" t="s">
        <v>203</v>
      </c>
      <c r="B75" s="49" t="s">
        <v>447</v>
      </c>
      <c r="C75" s="1" t="s">
        <v>0</v>
      </c>
      <c r="D75" s="41">
        <f>112+10</f>
        <v>122</v>
      </c>
      <c r="E75" s="2"/>
      <c r="F75" s="65"/>
    </row>
    <row r="76" spans="1:6" ht="30" customHeight="1" x14ac:dyDescent="0.35">
      <c r="A76" s="39" t="s">
        <v>204</v>
      </c>
      <c r="B76" s="49" t="s">
        <v>448</v>
      </c>
      <c r="C76" s="1" t="s">
        <v>0</v>
      </c>
      <c r="D76" s="41">
        <v>8</v>
      </c>
      <c r="E76" s="2"/>
      <c r="F76" s="65"/>
    </row>
    <row r="77" spans="1:6" ht="58.5" x14ac:dyDescent="0.35">
      <c r="A77" s="39" t="s">
        <v>205</v>
      </c>
      <c r="B77" s="49" t="s">
        <v>449</v>
      </c>
      <c r="C77" s="33" t="s">
        <v>394</v>
      </c>
      <c r="D77" s="41">
        <v>1</v>
      </c>
      <c r="E77" s="2"/>
      <c r="F77" s="65"/>
    </row>
    <row r="78" spans="1:6" ht="30" customHeight="1" x14ac:dyDescent="0.35">
      <c r="A78" s="39" t="s">
        <v>292</v>
      </c>
      <c r="B78" s="75" t="s">
        <v>450</v>
      </c>
      <c r="C78" s="47" t="s">
        <v>0</v>
      </c>
      <c r="D78" s="41">
        <v>1</v>
      </c>
      <c r="E78" s="2"/>
      <c r="F78" s="65"/>
    </row>
    <row r="79" spans="1:6" s="78" customFormat="1" ht="30" customHeight="1" x14ac:dyDescent="0.35">
      <c r="A79" s="39" t="s">
        <v>338</v>
      </c>
      <c r="B79" s="75" t="s">
        <v>451</v>
      </c>
      <c r="C79" s="47" t="s">
        <v>0</v>
      </c>
      <c r="D79" s="41">
        <v>1</v>
      </c>
      <c r="E79" s="41"/>
      <c r="F79" s="77"/>
    </row>
    <row r="80" spans="1:6" ht="58.5" x14ac:dyDescent="0.35">
      <c r="A80" s="39" t="s">
        <v>351</v>
      </c>
      <c r="B80" s="75" t="s">
        <v>452</v>
      </c>
      <c r="C80" s="47" t="s">
        <v>394</v>
      </c>
      <c r="D80" s="41">
        <v>1</v>
      </c>
      <c r="E80" s="2"/>
      <c r="F80" s="65"/>
    </row>
    <row r="81" spans="1:7" s="78" customFormat="1" ht="39" x14ac:dyDescent="0.35">
      <c r="A81" s="39" t="s">
        <v>354</v>
      </c>
      <c r="B81" s="75" t="s">
        <v>453</v>
      </c>
      <c r="C81" s="47" t="s">
        <v>0</v>
      </c>
      <c r="D81" s="41">
        <v>2</v>
      </c>
      <c r="E81" s="41"/>
      <c r="F81" s="77"/>
    </row>
    <row r="82" spans="1:7" ht="39.950000000000003" customHeight="1" x14ac:dyDescent="0.35">
      <c r="A82" s="89" t="s">
        <v>458</v>
      </c>
      <c r="B82" s="90"/>
      <c r="C82" s="91"/>
      <c r="D82" s="92"/>
      <c r="E82" s="93"/>
      <c r="F82" s="87"/>
      <c r="G82" s="30"/>
    </row>
    <row r="83" spans="1:7" ht="30" customHeight="1" x14ac:dyDescent="0.35">
      <c r="A83" s="39" t="s">
        <v>23</v>
      </c>
      <c r="B83" s="75" t="s">
        <v>211</v>
      </c>
      <c r="C83" s="47"/>
      <c r="D83" s="41"/>
      <c r="E83" s="2"/>
      <c r="F83" s="65"/>
    </row>
    <row r="84" spans="1:7" ht="30" customHeight="1" x14ac:dyDescent="0.35">
      <c r="A84" s="39"/>
      <c r="B84" s="75" t="s">
        <v>454</v>
      </c>
      <c r="C84" s="47" t="s">
        <v>28</v>
      </c>
      <c r="D84" s="41">
        <v>20</v>
      </c>
      <c r="E84" s="2"/>
      <c r="F84" s="65"/>
    </row>
    <row r="85" spans="1:7" ht="30" customHeight="1" x14ac:dyDescent="0.35">
      <c r="A85" s="39"/>
      <c r="B85" s="75" t="s">
        <v>455</v>
      </c>
      <c r="C85" s="47" t="s">
        <v>28</v>
      </c>
      <c r="D85" s="41">
        <v>10</v>
      </c>
      <c r="E85" s="2"/>
      <c r="F85" s="65"/>
    </row>
    <row r="86" spans="1:7" ht="30" customHeight="1" x14ac:dyDescent="0.35">
      <c r="A86" s="39"/>
      <c r="B86" s="75" t="s">
        <v>456</v>
      </c>
      <c r="C86" s="47" t="s">
        <v>28</v>
      </c>
      <c r="D86" s="41">
        <v>15</v>
      </c>
      <c r="E86" s="2"/>
      <c r="F86" s="65"/>
    </row>
    <row r="87" spans="1:7" ht="30" customHeight="1" x14ac:dyDescent="0.35">
      <c r="A87" s="39"/>
      <c r="B87" s="75" t="s">
        <v>457</v>
      </c>
      <c r="C87" s="47" t="s">
        <v>28</v>
      </c>
      <c r="D87" s="41">
        <v>18</v>
      </c>
      <c r="E87" s="2"/>
      <c r="F87" s="65"/>
    </row>
    <row r="88" spans="1:7" ht="30" customHeight="1" x14ac:dyDescent="0.35">
      <c r="A88" s="39" t="s">
        <v>27</v>
      </c>
      <c r="B88" s="75" t="s">
        <v>459</v>
      </c>
      <c r="C88" s="47" t="s">
        <v>0</v>
      </c>
      <c r="D88" s="41">
        <v>6</v>
      </c>
      <c r="E88" s="2"/>
      <c r="F88" s="65"/>
    </row>
    <row r="89" spans="1:7" ht="30" customHeight="1" x14ac:dyDescent="0.35">
      <c r="A89" s="39" t="s">
        <v>263</v>
      </c>
      <c r="B89" s="75" t="s">
        <v>460</v>
      </c>
      <c r="C89" s="47"/>
      <c r="D89" s="41"/>
      <c r="E89" s="2"/>
      <c r="F89" s="65"/>
    </row>
    <row r="90" spans="1:7" ht="30" customHeight="1" x14ac:dyDescent="0.35">
      <c r="A90" s="39"/>
      <c r="B90" s="75" t="s">
        <v>461</v>
      </c>
      <c r="C90" s="47" t="s">
        <v>0</v>
      </c>
      <c r="D90" s="41">
        <v>7</v>
      </c>
      <c r="E90" s="2"/>
      <c r="F90" s="65"/>
    </row>
    <row r="91" spans="1:7" ht="30" customHeight="1" x14ac:dyDescent="0.35">
      <c r="A91" s="39"/>
      <c r="B91" s="75" t="s">
        <v>462</v>
      </c>
      <c r="C91" s="47" t="s">
        <v>0</v>
      </c>
      <c r="D91" s="41">
        <v>8</v>
      </c>
      <c r="E91" s="2"/>
      <c r="F91" s="65"/>
    </row>
    <row r="92" spans="1:7" ht="30" customHeight="1" x14ac:dyDescent="0.35">
      <c r="A92" s="39"/>
      <c r="B92" s="75" t="s">
        <v>463</v>
      </c>
      <c r="C92" s="47" t="s">
        <v>0</v>
      </c>
      <c r="D92" s="41">
        <v>5</v>
      </c>
      <c r="E92" s="2"/>
      <c r="F92" s="65"/>
    </row>
    <row r="93" spans="1:7" ht="30" customHeight="1" x14ac:dyDescent="0.35">
      <c r="A93" s="39"/>
      <c r="B93" s="75" t="s">
        <v>464</v>
      </c>
      <c r="C93" s="47" t="s">
        <v>0</v>
      </c>
      <c r="D93" s="41">
        <v>7</v>
      </c>
      <c r="E93" s="2"/>
      <c r="F93" s="65"/>
    </row>
    <row r="94" spans="1:7" ht="30" customHeight="1" x14ac:dyDescent="0.35">
      <c r="A94" s="39" t="s">
        <v>268</v>
      </c>
      <c r="B94" s="75" t="s">
        <v>465</v>
      </c>
      <c r="C94" s="1" t="s">
        <v>394</v>
      </c>
      <c r="D94" s="41">
        <v>1</v>
      </c>
      <c r="E94" s="2"/>
      <c r="F94" s="65"/>
    </row>
    <row r="95" spans="1:7" ht="39.950000000000003" customHeight="1" x14ac:dyDescent="0.35">
      <c r="A95" s="89" t="s">
        <v>466</v>
      </c>
      <c r="B95" s="90"/>
      <c r="C95" s="91"/>
      <c r="D95" s="92"/>
      <c r="E95" s="93"/>
      <c r="F95" s="87"/>
      <c r="G95" s="30"/>
    </row>
    <row r="96" spans="1:7" ht="30" customHeight="1" x14ac:dyDescent="0.35">
      <c r="A96" s="39" t="s">
        <v>119</v>
      </c>
      <c r="B96" s="75" t="s">
        <v>467</v>
      </c>
      <c r="C96" s="47" t="s">
        <v>0</v>
      </c>
      <c r="D96" s="41">
        <v>112</v>
      </c>
      <c r="E96" s="2"/>
      <c r="F96" s="65"/>
    </row>
    <row r="97" spans="1:7" ht="30" customHeight="1" x14ac:dyDescent="0.35">
      <c r="A97" s="39" t="s">
        <v>120</v>
      </c>
      <c r="B97" s="75" t="s">
        <v>468</v>
      </c>
      <c r="C97" s="47" t="s">
        <v>0</v>
      </c>
      <c r="D97" s="41">
        <v>2</v>
      </c>
      <c r="E97" s="2"/>
      <c r="F97" s="65"/>
    </row>
    <row r="98" spans="1:7" ht="39.950000000000003" customHeight="1" x14ac:dyDescent="0.35">
      <c r="A98" s="89" t="s">
        <v>469</v>
      </c>
      <c r="B98" s="90"/>
      <c r="C98" s="91"/>
      <c r="D98" s="92"/>
      <c r="E98" s="93"/>
      <c r="F98" s="87"/>
      <c r="G98" s="30"/>
    </row>
    <row r="99" spans="1:7" ht="30" customHeight="1" x14ac:dyDescent="0.35">
      <c r="A99" s="39" t="s">
        <v>213</v>
      </c>
      <c r="B99" s="75" t="s">
        <v>470</v>
      </c>
      <c r="C99" s="33" t="s">
        <v>28</v>
      </c>
      <c r="D99" s="41">
        <v>50</v>
      </c>
      <c r="E99" s="2"/>
      <c r="F99" s="65"/>
    </row>
    <row r="100" spans="1:7" ht="30" customHeight="1" x14ac:dyDescent="0.35">
      <c r="A100" s="39" t="s">
        <v>214</v>
      </c>
      <c r="B100" s="75" t="s">
        <v>471</v>
      </c>
      <c r="C100" s="33" t="s">
        <v>28</v>
      </c>
      <c r="D100" s="41">
        <v>30</v>
      </c>
      <c r="E100" s="2"/>
      <c r="F100" s="65"/>
    </row>
    <row r="101" spans="1:7" ht="30" customHeight="1" x14ac:dyDescent="0.35">
      <c r="A101" s="39" t="s">
        <v>215</v>
      </c>
      <c r="B101" s="75" t="s">
        <v>472</v>
      </c>
      <c r="C101" s="33" t="s">
        <v>28</v>
      </c>
      <c r="D101" s="41">
        <v>20</v>
      </c>
      <c r="E101" s="2"/>
      <c r="F101" s="65"/>
    </row>
    <row r="102" spans="1:7" ht="30" customHeight="1" x14ac:dyDescent="0.35">
      <c r="A102" s="39" t="s">
        <v>216</v>
      </c>
      <c r="B102" s="75" t="s">
        <v>473</v>
      </c>
      <c r="C102" s="33" t="s">
        <v>0</v>
      </c>
      <c r="D102" s="41">
        <v>4</v>
      </c>
      <c r="E102" s="2"/>
      <c r="F102" s="65"/>
    </row>
    <row r="103" spans="1:7" s="78" customFormat="1" ht="30" customHeight="1" x14ac:dyDescent="0.35">
      <c r="A103" s="39" t="s">
        <v>217</v>
      </c>
      <c r="B103" s="75" t="s">
        <v>474</v>
      </c>
      <c r="C103" s="45" t="s">
        <v>0</v>
      </c>
      <c r="D103" s="41">
        <v>1</v>
      </c>
      <c r="E103" s="41"/>
      <c r="F103" s="77"/>
    </row>
    <row r="104" spans="1:7" s="78" customFormat="1" ht="30" customHeight="1" x14ac:dyDescent="0.35">
      <c r="A104" s="39" t="s">
        <v>218</v>
      </c>
      <c r="B104" s="75" t="s">
        <v>475</v>
      </c>
      <c r="C104" s="45" t="s">
        <v>0</v>
      </c>
      <c r="D104" s="41">
        <v>1</v>
      </c>
      <c r="E104" s="41"/>
      <c r="F104" s="77"/>
    </row>
    <row r="105" spans="1:7" s="78" customFormat="1" ht="30" customHeight="1" x14ac:dyDescent="0.35">
      <c r="A105" s="39" t="s">
        <v>219</v>
      </c>
      <c r="B105" s="75" t="s">
        <v>476</v>
      </c>
      <c r="C105" s="45" t="s">
        <v>0</v>
      </c>
      <c r="D105" s="41">
        <v>135</v>
      </c>
      <c r="E105" s="41"/>
      <c r="F105" s="77"/>
    </row>
    <row r="106" spans="1:7" s="78" customFormat="1" ht="30" customHeight="1" x14ac:dyDescent="0.35">
      <c r="A106" s="39" t="s">
        <v>220</v>
      </c>
      <c r="B106" s="75" t="s">
        <v>477</v>
      </c>
      <c r="C106" s="33" t="s">
        <v>28</v>
      </c>
      <c r="D106" s="41">
        <v>68</v>
      </c>
      <c r="E106" s="41"/>
      <c r="F106" s="77"/>
    </row>
    <row r="107" spans="1:7" s="78" customFormat="1" ht="30" customHeight="1" x14ac:dyDescent="0.35">
      <c r="A107" s="39" t="s">
        <v>221</v>
      </c>
      <c r="B107" s="75" t="s">
        <v>478</v>
      </c>
      <c r="C107" s="33" t="s">
        <v>28</v>
      </c>
      <c r="D107" s="41">
        <v>50</v>
      </c>
      <c r="E107" s="41"/>
      <c r="F107" s="77"/>
    </row>
    <row r="108" spans="1:7" s="78" customFormat="1" ht="30" customHeight="1" x14ac:dyDescent="0.35">
      <c r="A108" s="39" t="s">
        <v>222</v>
      </c>
      <c r="B108" s="75" t="s">
        <v>479</v>
      </c>
      <c r="C108" s="33" t="s">
        <v>28</v>
      </c>
      <c r="D108" s="41">
        <v>20</v>
      </c>
      <c r="E108" s="41"/>
      <c r="F108" s="77"/>
    </row>
    <row r="109" spans="1:7" ht="30" customHeight="1" x14ac:dyDescent="0.35">
      <c r="A109" s="39" t="s">
        <v>223</v>
      </c>
      <c r="B109" s="75" t="s">
        <v>480</v>
      </c>
      <c r="C109" s="33" t="s">
        <v>28</v>
      </c>
      <c r="D109" s="41">
        <v>23</v>
      </c>
      <c r="E109" s="2"/>
      <c r="F109" s="65"/>
    </row>
    <row r="110" spans="1:7" ht="30" customHeight="1" x14ac:dyDescent="0.35">
      <c r="A110" s="39" t="s">
        <v>224</v>
      </c>
      <c r="B110" s="75" t="s">
        <v>481</v>
      </c>
      <c r="C110" s="33" t="s">
        <v>28</v>
      </c>
      <c r="D110" s="41">
        <v>295</v>
      </c>
      <c r="E110" s="2"/>
      <c r="F110" s="65"/>
    </row>
    <row r="111" spans="1:7" ht="30" customHeight="1" x14ac:dyDescent="0.35">
      <c r="A111" s="39" t="s">
        <v>225</v>
      </c>
      <c r="B111" s="75" t="s">
        <v>482</v>
      </c>
      <c r="C111" s="33" t="s">
        <v>28</v>
      </c>
      <c r="D111" s="41">
        <v>580</v>
      </c>
      <c r="E111" s="2"/>
      <c r="F111" s="65"/>
    </row>
    <row r="112" spans="1:7" ht="30" customHeight="1" x14ac:dyDescent="0.35">
      <c r="A112" s="39" t="s">
        <v>226</v>
      </c>
      <c r="B112" s="75" t="s">
        <v>483</v>
      </c>
      <c r="C112" s="33" t="s">
        <v>28</v>
      </c>
      <c r="D112" s="41">
        <v>16</v>
      </c>
      <c r="E112" s="2"/>
      <c r="F112" s="65"/>
    </row>
    <row r="113" spans="1:6" ht="30" customHeight="1" x14ac:dyDescent="0.35">
      <c r="A113" s="39" t="s">
        <v>227</v>
      </c>
      <c r="B113" s="75" t="s">
        <v>484</v>
      </c>
      <c r="C113" s="33" t="s">
        <v>40</v>
      </c>
      <c r="D113" s="41">
        <v>1</v>
      </c>
      <c r="E113" s="2"/>
      <c r="F113" s="65"/>
    </row>
    <row r="114" spans="1:6" ht="30" customHeight="1" x14ac:dyDescent="0.35">
      <c r="A114" s="39" t="s">
        <v>228</v>
      </c>
      <c r="B114" s="75" t="s">
        <v>485</v>
      </c>
      <c r="C114" s="33" t="s">
        <v>40</v>
      </c>
      <c r="D114" s="41">
        <v>1</v>
      </c>
      <c r="E114" s="2"/>
      <c r="F114" s="65"/>
    </row>
    <row r="115" spans="1:6" ht="30" customHeight="1" x14ac:dyDescent="0.35">
      <c r="A115" s="39" t="s">
        <v>229</v>
      </c>
      <c r="B115" s="75" t="s">
        <v>562</v>
      </c>
      <c r="C115" s="33" t="s">
        <v>48</v>
      </c>
      <c r="D115" s="41">
        <v>160</v>
      </c>
      <c r="E115" s="2"/>
      <c r="F115" s="65"/>
    </row>
    <row r="116" spans="1:6" s="78" customFormat="1" ht="30" customHeight="1" x14ac:dyDescent="0.35">
      <c r="A116" s="39" t="s">
        <v>230</v>
      </c>
      <c r="B116" s="75" t="s">
        <v>486</v>
      </c>
      <c r="C116" s="45" t="s">
        <v>48</v>
      </c>
      <c r="D116" s="41">
        <v>600</v>
      </c>
      <c r="E116" s="41"/>
      <c r="F116" s="77"/>
    </row>
    <row r="117" spans="1:6" ht="30" customHeight="1" x14ac:dyDescent="0.35">
      <c r="A117" s="39" t="s">
        <v>231</v>
      </c>
      <c r="B117" s="75" t="s">
        <v>487</v>
      </c>
      <c r="C117" s="33" t="s">
        <v>0</v>
      </c>
      <c r="D117" s="41">
        <v>410</v>
      </c>
      <c r="E117" s="2"/>
      <c r="F117" s="65"/>
    </row>
    <row r="118" spans="1:6" ht="30" customHeight="1" x14ac:dyDescent="0.35">
      <c r="A118" s="39" t="s">
        <v>232</v>
      </c>
      <c r="B118" s="75" t="s">
        <v>488</v>
      </c>
      <c r="C118" s="33" t="s">
        <v>0</v>
      </c>
      <c r="D118" s="41">
        <v>260</v>
      </c>
      <c r="E118" s="2"/>
      <c r="F118" s="65"/>
    </row>
    <row r="119" spans="1:6" ht="30" customHeight="1" x14ac:dyDescent="0.35">
      <c r="A119" s="39" t="s">
        <v>233</v>
      </c>
      <c r="B119" s="75" t="s">
        <v>489</v>
      </c>
      <c r="C119" s="33" t="s">
        <v>0</v>
      </c>
      <c r="D119" s="41">
        <v>16</v>
      </c>
      <c r="E119" s="2"/>
      <c r="F119" s="65"/>
    </row>
    <row r="120" spans="1:6" ht="30" customHeight="1" x14ac:dyDescent="0.35">
      <c r="A120" s="39" t="s">
        <v>234</v>
      </c>
      <c r="B120" s="75" t="s">
        <v>490</v>
      </c>
      <c r="C120" s="33" t="s">
        <v>0</v>
      </c>
      <c r="D120" s="41">
        <v>70</v>
      </c>
      <c r="E120" s="2"/>
      <c r="F120" s="65"/>
    </row>
    <row r="121" spans="1:6" ht="30" customHeight="1" x14ac:dyDescent="0.35">
      <c r="A121" s="39" t="s">
        <v>235</v>
      </c>
      <c r="B121" s="75" t="s">
        <v>545</v>
      </c>
      <c r="C121" s="33" t="s">
        <v>0</v>
      </c>
      <c r="D121" s="41">
        <v>240</v>
      </c>
      <c r="E121" s="2"/>
      <c r="F121" s="65"/>
    </row>
    <row r="122" spans="1:6" ht="30" customHeight="1" x14ac:dyDescent="0.35">
      <c r="A122" s="39" t="s">
        <v>236</v>
      </c>
      <c r="B122" s="75" t="s">
        <v>491</v>
      </c>
      <c r="C122" s="33" t="s">
        <v>0</v>
      </c>
      <c r="D122" s="41">
        <v>156</v>
      </c>
      <c r="E122" s="2"/>
      <c r="F122" s="65"/>
    </row>
    <row r="123" spans="1:6" ht="30" customHeight="1" x14ac:dyDescent="0.35">
      <c r="A123" s="39" t="s">
        <v>237</v>
      </c>
      <c r="B123" s="75" t="s">
        <v>492</v>
      </c>
      <c r="C123" s="33" t="s">
        <v>0</v>
      </c>
      <c r="D123" s="41">
        <v>570</v>
      </c>
      <c r="E123" s="2"/>
      <c r="F123" s="65"/>
    </row>
    <row r="124" spans="1:6" ht="30" customHeight="1" x14ac:dyDescent="0.35">
      <c r="A124" s="39" t="s">
        <v>238</v>
      </c>
      <c r="B124" s="75" t="s">
        <v>493</v>
      </c>
      <c r="C124" s="33" t="s">
        <v>0</v>
      </c>
      <c r="D124" s="41">
        <v>5</v>
      </c>
      <c r="E124" s="2"/>
      <c r="F124" s="65"/>
    </row>
    <row r="125" spans="1:6" s="78" customFormat="1" ht="30" customHeight="1" x14ac:dyDescent="0.35">
      <c r="A125" s="39" t="s">
        <v>239</v>
      </c>
      <c r="B125" s="75" t="s">
        <v>494</v>
      </c>
      <c r="C125" s="45" t="s">
        <v>0</v>
      </c>
      <c r="D125" s="41">
        <v>20</v>
      </c>
      <c r="E125" s="41"/>
      <c r="F125" s="77"/>
    </row>
    <row r="126" spans="1:6" ht="30" customHeight="1" x14ac:dyDescent="0.35">
      <c r="A126" s="39" t="s">
        <v>240</v>
      </c>
      <c r="B126" s="75" t="s">
        <v>495</v>
      </c>
      <c r="C126" s="33" t="s">
        <v>0</v>
      </c>
      <c r="D126" s="41">
        <v>120</v>
      </c>
      <c r="E126" s="2"/>
      <c r="F126" s="65"/>
    </row>
    <row r="127" spans="1:6" ht="30" customHeight="1" x14ac:dyDescent="0.35">
      <c r="A127" s="39" t="s">
        <v>241</v>
      </c>
      <c r="B127" s="75" t="s">
        <v>496</v>
      </c>
      <c r="C127" s="33" t="s">
        <v>0</v>
      </c>
      <c r="D127" s="41">
        <v>70</v>
      </c>
      <c r="E127" s="2"/>
      <c r="F127" s="65"/>
    </row>
    <row r="128" spans="1:6" ht="30" customHeight="1" x14ac:dyDescent="0.35">
      <c r="A128" s="39" t="s">
        <v>242</v>
      </c>
      <c r="B128" s="75" t="s">
        <v>497</v>
      </c>
      <c r="C128" s="33" t="s">
        <v>0</v>
      </c>
      <c r="D128" s="41">
        <v>130</v>
      </c>
      <c r="E128" s="2"/>
      <c r="F128" s="65"/>
    </row>
    <row r="129" spans="1:7" ht="30" customHeight="1" x14ac:dyDescent="0.35">
      <c r="A129" s="39" t="s">
        <v>285</v>
      </c>
      <c r="B129" s="75" t="s">
        <v>498</v>
      </c>
      <c r="C129" s="33" t="s">
        <v>0</v>
      </c>
      <c r="D129" s="41">
        <v>230</v>
      </c>
      <c r="E129" s="2"/>
      <c r="F129" s="65"/>
    </row>
    <row r="130" spans="1:7" ht="30" customHeight="1" x14ac:dyDescent="0.35">
      <c r="A130" s="39" t="s">
        <v>368</v>
      </c>
      <c r="B130" s="75" t="s">
        <v>546</v>
      </c>
      <c r="C130" s="33" t="s">
        <v>0</v>
      </c>
      <c r="D130" s="41">
        <v>20</v>
      </c>
      <c r="E130" s="2"/>
      <c r="F130" s="65"/>
    </row>
    <row r="131" spans="1:7" ht="30" customHeight="1" x14ac:dyDescent="0.35">
      <c r="A131" s="39" t="s">
        <v>369</v>
      </c>
      <c r="B131" s="75" t="s">
        <v>499</v>
      </c>
      <c r="C131" s="33" t="s">
        <v>0</v>
      </c>
      <c r="D131" s="41">
        <v>250</v>
      </c>
      <c r="E131" s="2"/>
      <c r="F131" s="65"/>
    </row>
    <row r="132" spans="1:7" ht="30" customHeight="1" x14ac:dyDescent="0.35">
      <c r="A132" s="39" t="s">
        <v>370</v>
      </c>
      <c r="B132" s="75" t="s">
        <v>500</v>
      </c>
      <c r="C132" s="33" t="s">
        <v>0</v>
      </c>
      <c r="D132" s="41">
        <v>15</v>
      </c>
      <c r="E132" s="2"/>
      <c r="F132" s="65"/>
    </row>
    <row r="133" spans="1:7" ht="30" customHeight="1" x14ac:dyDescent="0.35">
      <c r="A133" s="39" t="s">
        <v>371</v>
      </c>
      <c r="B133" s="75" t="s">
        <v>547</v>
      </c>
      <c r="C133" s="33" t="s">
        <v>0</v>
      </c>
      <c r="D133" s="41">
        <v>117</v>
      </c>
      <c r="E133" s="2"/>
      <c r="F133" s="65"/>
    </row>
    <row r="134" spans="1:7" ht="30" customHeight="1" x14ac:dyDescent="0.35">
      <c r="A134" s="39" t="s">
        <v>372</v>
      </c>
      <c r="B134" s="75" t="s">
        <v>548</v>
      </c>
      <c r="C134" s="33" t="s">
        <v>0</v>
      </c>
      <c r="D134" s="41">
        <v>52</v>
      </c>
      <c r="E134" s="2"/>
      <c r="F134" s="65"/>
    </row>
    <row r="135" spans="1:7" ht="39.950000000000003" customHeight="1" x14ac:dyDescent="0.35">
      <c r="A135" s="89" t="s">
        <v>501</v>
      </c>
      <c r="B135" s="90"/>
      <c r="C135" s="91"/>
      <c r="D135" s="92"/>
      <c r="E135" s="93"/>
      <c r="F135" s="87"/>
      <c r="G135" s="30"/>
    </row>
    <row r="136" spans="1:7" ht="30" customHeight="1" x14ac:dyDescent="0.35">
      <c r="A136" s="39" t="s">
        <v>243</v>
      </c>
      <c r="B136" s="75" t="s">
        <v>502</v>
      </c>
      <c r="C136" s="33" t="s">
        <v>40</v>
      </c>
      <c r="D136" s="41">
        <v>1</v>
      </c>
      <c r="E136" s="2"/>
      <c r="F136" s="65"/>
    </row>
    <row r="137" spans="1:7" ht="30" customHeight="1" x14ac:dyDescent="0.35">
      <c r="A137" s="39" t="s">
        <v>244</v>
      </c>
      <c r="B137" s="75" t="s">
        <v>503</v>
      </c>
      <c r="C137" s="33" t="s">
        <v>0</v>
      </c>
      <c r="D137" s="41">
        <v>132</v>
      </c>
      <c r="E137" s="2"/>
      <c r="F137" s="65"/>
    </row>
    <row r="138" spans="1:7" ht="30" customHeight="1" x14ac:dyDescent="0.35">
      <c r="A138" s="39" t="s">
        <v>245</v>
      </c>
      <c r="B138" s="75" t="s">
        <v>504</v>
      </c>
      <c r="C138" s="33" t="s">
        <v>0</v>
      </c>
      <c r="D138" s="41">
        <v>18</v>
      </c>
      <c r="E138" s="2"/>
      <c r="F138" s="65"/>
    </row>
    <row r="139" spans="1:7" ht="30" customHeight="1" x14ac:dyDescent="0.35">
      <c r="A139" s="39" t="s">
        <v>246</v>
      </c>
      <c r="B139" s="75" t="s">
        <v>549</v>
      </c>
      <c r="C139" s="33" t="s">
        <v>0</v>
      </c>
      <c r="D139" s="41">
        <v>10</v>
      </c>
      <c r="E139" s="2"/>
      <c r="F139" s="65"/>
    </row>
    <row r="140" spans="1:7" ht="30" customHeight="1" x14ac:dyDescent="0.35">
      <c r="A140" s="39" t="s">
        <v>247</v>
      </c>
      <c r="B140" s="75" t="s">
        <v>505</v>
      </c>
      <c r="C140" s="33" t="s">
        <v>394</v>
      </c>
      <c r="D140" s="41">
        <v>1</v>
      </c>
      <c r="E140" s="2"/>
      <c r="F140" s="65"/>
    </row>
    <row r="141" spans="1:7" ht="39.950000000000003" customHeight="1" x14ac:dyDescent="0.35">
      <c r="A141" s="89" t="s">
        <v>506</v>
      </c>
      <c r="B141" s="90"/>
      <c r="C141" s="91"/>
      <c r="D141" s="92"/>
      <c r="E141" s="93"/>
      <c r="F141" s="87"/>
      <c r="G141" s="30"/>
    </row>
    <row r="142" spans="1:7" ht="30" customHeight="1" x14ac:dyDescent="0.35">
      <c r="A142" s="39" t="s">
        <v>277</v>
      </c>
      <c r="B142" s="75" t="s">
        <v>507</v>
      </c>
      <c r="C142" s="33" t="s">
        <v>0</v>
      </c>
      <c r="D142" s="41">
        <v>25</v>
      </c>
      <c r="E142" s="2"/>
      <c r="F142" s="65"/>
    </row>
    <row r="143" spans="1:7" ht="30" customHeight="1" x14ac:dyDescent="0.35">
      <c r="A143" s="39" t="s">
        <v>278</v>
      </c>
      <c r="B143" s="75" t="s">
        <v>508</v>
      </c>
      <c r="C143" s="33" t="s">
        <v>0</v>
      </c>
      <c r="D143" s="41">
        <v>10</v>
      </c>
      <c r="E143" s="2"/>
      <c r="F143" s="65"/>
    </row>
    <row r="144" spans="1:7" ht="30" customHeight="1" x14ac:dyDescent="0.35">
      <c r="A144" s="39" t="s">
        <v>279</v>
      </c>
      <c r="B144" s="75" t="s">
        <v>509</v>
      </c>
      <c r="C144" s="33" t="s">
        <v>0</v>
      </c>
      <c r="D144" s="41">
        <v>3</v>
      </c>
      <c r="E144" s="2"/>
      <c r="F144" s="65"/>
    </row>
    <row r="145" spans="1:7" ht="30" customHeight="1" x14ac:dyDescent="0.35">
      <c r="A145" s="39" t="s">
        <v>280</v>
      </c>
      <c r="B145" s="75" t="s">
        <v>510</v>
      </c>
      <c r="C145" s="33" t="s">
        <v>0</v>
      </c>
      <c r="D145" s="41">
        <v>1</v>
      </c>
      <c r="E145" s="2"/>
      <c r="F145" s="65"/>
    </row>
    <row r="146" spans="1:7" ht="30" customHeight="1" x14ac:dyDescent="0.35">
      <c r="A146" s="39" t="s">
        <v>281</v>
      </c>
      <c r="B146" s="75" t="s">
        <v>511</v>
      </c>
      <c r="C146" s="33" t="s">
        <v>0</v>
      </c>
      <c r="D146" s="41">
        <v>1</v>
      </c>
      <c r="E146" s="2"/>
      <c r="F146" s="65"/>
    </row>
    <row r="147" spans="1:7" ht="30" customHeight="1" x14ac:dyDescent="0.35">
      <c r="A147" s="39" t="s">
        <v>282</v>
      </c>
      <c r="B147" s="75" t="s">
        <v>512</v>
      </c>
      <c r="C147" s="33" t="s">
        <v>0</v>
      </c>
      <c r="D147" s="41">
        <v>1</v>
      </c>
      <c r="E147" s="2"/>
      <c r="F147" s="65"/>
    </row>
    <row r="148" spans="1:7" ht="30" customHeight="1" x14ac:dyDescent="0.35">
      <c r="A148" s="39" t="s">
        <v>302</v>
      </c>
      <c r="B148" s="75" t="s">
        <v>513</v>
      </c>
      <c r="C148" s="33" t="s">
        <v>394</v>
      </c>
      <c r="D148" s="41">
        <v>1</v>
      </c>
      <c r="E148" s="2"/>
      <c r="F148" s="65"/>
    </row>
    <row r="149" spans="1:7" ht="39.950000000000003" customHeight="1" x14ac:dyDescent="0.35">
      <c r="A149" s="89" t="s">
        <v>514</v>
      </c>
      <c r="B149" s="90"/>
      <c r="C149" s="91"/>
      <c r="D149" s="92"/>
      <c r="E149" s="93"/>
      <c r="F149" s="87"/>
      <c r="G149" s="30"/>
    </row>
    <row r="150" spans="1:7" ht="39" x14ac:dyDescent="0.35">
      <c r="A150" s="39" t="s">
        <v>303</v>
      </c>
      <c r="B150" s="75" t="s">
        <v>515</v>
      </c>
      <c r="C150" s="33" t="s">
        <v>0</v>
      </c>
      <c r="D150" s="41">
        <v>1</v>
      </c>
      <c r="E150" s="2"/>
      <c r="F150" s="65"/>
    </row>
    <row r="151" spans="1:7" ht="30" customHeight="1" x14ac:dyDescent="0.35">
      <c r="A151" s="39" t="s">
        <v>304</v>
      </c>
      <c r="B151" s="71" t="s">
        <v>552</v>
      </c>
      <c r="C151" s="33" t="s">
        <v>0</v>
      </c>
      <c r="D151" s="41">
        <v>25</v>
      </c>
      <c r="E151" s="2"/>
      <c r="F151" s="65"/>
    </row>
    <row r="152" spans="1:7" ht="39" x14ac:dyDescent="0.35">
      <c r="A152" s="39" t="s">
        <v>305</v>
      </c>
      <c r="B152" s="75" t="s">
        <v>516</v>
      </c>
      <c r="C152" s="33" t="s">
        <v>0</v>
      </c>
      <c r="D152" s="41">
        <v>1</v>
      </c>
      <c r="E152" s="2"/>
      <c r="F152" s="65"/>
    </row>
    <row r="153" spans="1:7" ht="30" customHeight="1" x14ac:dyDescent="0.35">
      <c r="A153" s="39" t="s">
        <v>306</v>
      </c>
      <c r="B153" s="75" t="s">
        <v>518</v>
      </c>
      <c r="C153" s="33" t="s">
        <v>40</v>
      </c>
      <c r="D153" s="41">
        <v>1</v>
      </c>
      <c r="E153" s="2"/>
      <c r="F153" s="65"/>
    </row>
    <row r="154" spans="1:7" ht="30" customHeight="1" x14ac:dyDescent="0.35">
      <c r="A154" s="39" t="s">
        <v>307</v>
      </c>
      <c r="B154" s="75" t="s">
        <v>517</v>
      </c>
      <c r="C154" s="33" t="s">
        <v>40</v>
      </c>
      <c r="D154" s="41">
        <v>1</v>
      </c>
      <c r="E154" s="2"/>
      <c r="F154" s="65"/>
    </row>
    <row r="155" spans="1:7" ht="39.950000000000003" customHeight="1" x14ac:dyDescent="0.35">
      <c r="A155" s="89" t="s">
        <v>519</v>
      </c>
      <c r="B155" s="90"/>
      <c r="C155" s="91"/>
      <c r="D155" s="92"/>
      <c r="E155" s="93"/>
      <c r="F155" s="87"/>
      <c r="G155" s="30"/>
    </row>
    <row r="156" spans="1:7" ht="30" customHeight="1" x14ac:dyDescent="0.35">
      <c r="A156" s="39" t="s">
        <v>309</v>
      </c>
      <c r="B156" s="49" t="s">
        <v>520</v>
      </c>
      <c r="C156" s="1" t="s">
        <v>0</v>
      </c>
      <c r="D156" s="2">
        <f>112+13</f>
        <v>125</v>
      </c>
      <c r="E156" s="2"/>
      <c r="F156" s="69"/>
    </row>
    <row r="157" spans="1:7" ht="30" customHeight="1" x14ac:dyDescent="0.35">
      <c r="A157" s="39" t="s">
        <v>310</v>
      </c>
      <c r="B157" s="49" t="s">
        <v>521</v>
      </c>
      <c r="C157" s="1"/>
      <c r="D157" s="2"/>
      <c r="E157" s="2"/>
      <c r="F157" s="69"/>
    </row>
    <row r="158" spans="1:7" ht="30" customHeight="1" x14ac:dyDescent="0.35">
      <c r="A158" s="39"/>
      <c r="B158" s="49" t="s">
        <v>522</v>
      </c>
      <c r="C158" s="33" t="s">
        <v>40</v>
      </c>
      <c r="D158" s="2">
        <v>1</v>
      </c>
      <c r="E158" s="2"/>
      <c r="F158" s="69"/>
    </row>
    <row r="159" spans="1:7" ht="30" customHeight="1" x14ac:dyDescent="0.35">
      <c r="A159" s="39"/>
      <c r="B159" s="49" t="s">
        <v>523</v>
      </c>
      <c r="C159" s="33" t="s">
        <v>40</v>
      </c>
      <c r="D159" s="2">
        <v>2</v>
      </c>
      <c r="E159" s="2"/>
      <c r="F159" s="69"/>
    </row>
    <row r="160" spans="1:7" ht="30" customHeight="1" x14ac:dyDescent="0.35">
      <c r="A160" s="39" t="s">
        <v>313</v>
      </c>
      <c r="B160" s="49" t="s">
        <v>118</v>
      </c>
      <c r="C160" s="1"/>
      <c r="D160" s="2"/>
      <c r="E160" s="2"/>
      <c r="F160" s="69"/>
    </row>
    <row r="161" spans="1:7" ht="30" customHeight="1" x14ac:dyDescent="0.35">
      <c r="A161" s="39"/>
      <c r="B161" s="49" t="s">
        <v>550</v>
      </c>
      <c r="C161" s="33" t="s">
        <v>40</v>
      </c>
      <c r="D161" s="2">
        <v>1</v>
      </c>
      <c r="E161" s="2"/>
      <c r="F161" s="69"/>
    </row>
    <row r="162" spans="1:7" ht="30" customHeight="1" x14ac:dyDescent="0.35">
      <c r="A162" s="39" t="s">
        <v>315</v>
      </c>
      <c r="B162" s="49" t="s">
        <v>524</v>
      </c>
      <c r="C162" s="1" t="s">
        <v>28</v>
      </c>
      <c r="D162" s="2">
        <v>550</v>
      </c>
      <c r="E162" s="2"/>
      <c r="F162" s="69"/>
    </row>
    <row r="163" spans="1:7" ht="39.950000000000003" customHeight="1" x14ac:dyDescent="0.35">
      <c r="A163" s="89" t="s">
        <v>525</v>
      </c>
      <c r="B163" s="90"/>
      <c r="C163" s="91"/>
      <c r="D163" s="92"/>
      <c r="E163" s="93"/>
      <c r="F163" s="87"/>
      <c r="G163" s="30"/>
    </row>
    <row r="164" spans="1:7" ht="39" x14ac:dyDescent="0.35">
      <c r="A164" s="39" t="s">
        <v>316</v>
      </c>
      <c r="B164" s="75" t="s">
        <v>526</v>
      </c>
      <c r="C164" s="33" t="s">
        <v>88</v>
      </c>
      <c r="D164" s="2">
        <v>260</v>
      </c>
      <c r="E164" s="2"/>
      <c r="F164" s="69"/>
    </row>
    <row r="165" spans="1:7" ht="39" x14ac:dyDescent="0.35">
      <c r="A165" s="39" t="s">
        <v>317</v>
      </c>
      <c r="B165" s="75" t="s">
        <v>527</v>
      </c>
      <c r="C165" s="33" t="s">
        <v>88</v>
      </c>
      <c r="D165" s="2">
        <v>490</v>
      </c>
      <c r="E165" s="2"/>
      <c r="F165" s="69"/>
    </row>
    <row r="166" spans="1:7" ht="30" customHeight="1" x14ac:dyDescent="0.35">
      <c r="A166" s="39" t="s">
        <v>318</v>
      </c>
      <c r="B166" s="49" t="s">
        <v>528</v>
      </c>
      <c r="C166" s="33" t="s">
        <v>88</v>
      </c>
      <c r="D166" s="2">
        <v>4360</v>
      </c>
      <c r="E166" s="2"/>
      <c r="F166" s="65"/>
    </row>
    <row r="167" spans="1:7" ht="30" customHeight="1" x14ac:dyDescent="0.35">
      <c r="A167" s="39" t="s">
        <v>319</v>
      </c>
      <c r="B167" s="49" t="s">
        <v>529</v>
      </c>
      <c r="C167" s="33" t="s">
        <v>88</v>
      </c>
      <c r="D167" s="2">
        <v>10</v>
      </c>
      <c r="E167" s="2"/>
      <c r="F167" s="65"/>
    </row>
    <row r="168" spans="1:7" ht="30" customHeight="1" x14ac:dyDescent="0.35">
      <c r="A168" s="39" t="s">
        <v>360</v>
      </c>
      <c r="B168" s="49" t="s">
        <v>530</v>
      </c>
      <c r="C168" s="33" t="s">
        <v>88</v>
      </c>
      <c r="D168" s="2">
        <v>60</v>
      </c>
      <c r="E168" s="2"/>
      <c r="F168" s="65"/>
    </row>
    <row r="169" spans="1:7" ht="39.950000000000003" customHeight="1" x14ac:dyDescent="0.35">
      <c r="A169" s="89" t="s">
        <v>531</v>
      </c>
      <c r="B169" s="90"/>
      <c r="C169" s="91"/>
      <c r="D169" s="92"/>
      <c r="E169" s="93"/>
      <c r="F169" s="87"/>
      <c r="G169" s="30"/>
    </row>
    <row r="170" spans="1:7" ht="30" customHeight="1" x14ac:dyDescent="0.35">
      <c r="A170" s="39" t="s">
        <v>320</v>
      </c>
      <c r="B170" s="59" t="s">
        <v>532</v>
      </c>
      <c r="C170" s="33" t="s">
        <v>88</v>
      </c>
      <c r="D170" s="41">
        <v>50</v>
      </c>
      <c r="E170" s="2"/>
      <c r="F170" s="65"/>
    </row>
    <row r="171" spans="1:7" ht="30" customHeight="1" x14ac:dyDescent="0.35">
      <c r="A171" s="39" t="s">
        <v>321</v>
      </c>
      <c r="B171" s="59" t="s">
        <v>533</v>
      </c>
      <c r="C171" s="33" t="s">
        <v>88</v>
      </c>
      <c r="D171" s="41">
        <v>4325</v>
      </c>
      <c r="E171" s="2"/>
      <c r="F171" s="65"/>
    </row>
    <row r="172" spans="1:7" ht="39" x14ac:dyDescent="0.35">
      <c r="A172" s="39" t="s">
        <v>322</v>
      </c>
      <c r="B172" s="75" t="s">
        <v>534</v>
      </c>
      <c r="C172" s="33" t="s">
        <v>88</v>
      </c>
      <c r="D172" s="46">
        <v>12200</v>
      </c>
      <c r="E172" s="7"/>
      <c r="F172" s="65"/>
    </row>
    <row r="173" spans="1:7" ht="39" x14ac:dyDescent="0.35">
      <c r="A173" s="39" t="s">
        <v>323</v>
      </c>
      <c r="B173" s="75" t="s">
        <v>535</v>
      </c>
      <c r="C173" s="33" t="s">
        <v>88</v>
      </c>
      <c r="D173" s="41">
        <v>3200</v>
      </c>
      <c r="E173" s="2"/>
      <c r="F173" s="65"/>
    </row>
    <row r="174" spans="1:7" ht="39" x14ac:dyDescent="0.35">
      <c r="A174" s="39" t="s">
        <v>324</v>
      </c>
      <c r="B174" s="75" t="s">
        <v>536</v>
      </c>
      <c r="C174" s="33" t="s">
        <v>88</v>
      </c>
      <c r="D174" s="2">
        <v>1105</v>
      </c>
      <c r="E174" s="2"/>
      <c r="F174" s="65"/>
    </row>
    <row r="175" spans="1:7" ht="39.950000000000003" customHeight="1" x14ac:dyDescent="0.35">
      <c r="A175" s="94" t="s">
        <v>537</v>
      </c>
      <c r="B175" s="95"/>
      <c r="C175" s="96"/>
      <c r="D175" s="97"/>
      <c r="E175" s="98"/>
      <c r="F175" s="99"/>
      <c r="G175" s="30"/>
    </row>
    <row r="176" spans="1:7" ht="30" customHeight="1" x14ac:dyDescent="0.35">
      <c r="A176" s="39" t="s">
        <v>325</v>
      </c>
      <c r="B176" s="59" t="s">
        <v>538</v>
      </c>
      <c r="C176" s="33" t="s">
        <v>88</v>
      </c>
      <c r="D176" s="41">
        <v>265</v>
      </c>
      <c r="E176" s="2"/>
      <c r="F176" s="65"/>
    </row>
    <row r="177" spans="1:7" ht="30" customHeight="1" x14ac:dyDescent="0.35">
      <c r="A177" s="39" t="s">
        <v>326</v>
      </c>
      <c r="B177" s="59" t="s">
        <v>539</v>
      </c>
      <c r="C177" s="33" t="s">
        <v>88</v>
      </c>
      <c r="D177" s="41">
        <v>20</v>
      </c>
      <c r="E177" s="2"/>
      <c r="F177" s="65"/>
    </row>
    <row r="178" spans="1:7" ht="30" customHeight="1" x14ac:dyDescent="0.35">
      <c r="A178" s="39" t="s">
        <v>327</v>
      </c>
      <c r="B178" s="59" t="s">
        <v>540</v>
      </c>
      <c r="C178" s="33" t="s">
        <v>88</v>
      </c>
      <c r="D178" s="41">
        <v>920</v>
      </c>
      <c r="E178" s="2"/>
      <c r="F178" s="65"/>
    </row>
    <row r="179" spans="1:7" ht="39.950000000000003" customHeight="1" x14ac:dyDescent="0.35">
      <c r="A179" s="89" t="s">
        <v>541</v>
      </c>
      <c r="B179" s="90"/>
      <c r="C179" s="91"/>
      <c r="D179" s="92"/>
      <c r="E179" s="93"/>
      <c r="F179" s="87"/>
      <c r="G179" s="30"/>
    </row>
    <row r="180" spans="1:7" ht="30" customHeight="1" x14ac:dyDescent="0.35">
      <c r="A180" s="39" t="s">
        <v>328</v>
      </c>
      <c r="B180" s="59" t="s">
        <v>542</v>
      </c>
      <c r="C180" s="33" t="s">
        <v>40</v>
      </c>
      <c r="D180" s="41">
        <v>1</v>
      </c>
      <c r="E180" s="2"/>
      <c r="F180" s="65"/>
    </row>
    <row r="181" spans="1:7" ht="30" customHeight="1" x14ac:dyDescent="0.35">
      <c r="A181" s="39" t="s">
        <v>329</v>
      </c>
      <c r="B181" s="49" t="s">
        <v>543</v>
      </c>
      <c r="C181" s="33" t="s">
        <v>40</v>
      </c>
      <c r="D181" s="2">
        <v>1</v>
      </c>
      <c r="E181" s="2"/>
      <c r="F181" s="65"/>
    </row>
    <row r="182" spans="1:7" ht="42.75" customHeight="1" x14ac:dyDescent="0.35">
      <c r="A182" s="39" t="s">
        <v>387</v>
      </c>
      <c r="B182" s="49" t="s">
        <v>544</v>
      </c>
      <c r="C182" s="33" t="s">
        <v>88</v>
      </c>
      <c r="D182" s="2">
        <f>1.2*1.2*2+1.2*2.5</f>
        <v>5.88</v>
      </c>
      <c r="E182" s="2"/>
      <c r="F182" s="65"/>
    </row>
    <row r="183" spans="1:7" ht="32.1" customHeight="1" x14ac:dyDescent="0.35">
      <c r="A183" s="100"/>
      <c r="B183" s="82"/>
      <c r="C183" s="110" t="s">
        <v>20</v>
      </c>
      <c r="D183" s="111"/>
      <c r="E183" s="111"/>
      <c r="F183" s="24"/>
      <c r="G183" s="10"/>
    </row>
    <row r="184" spans="1:7" ht="32.1" customHeight="1" x14ac:dyDescent="0.35">
      <c r="A184" s="101"/>
      <c r="B184" s="9"/>
      <c r="C184" s="112" t="s">
        <v>3</v>
      </c>
      <c r="D184" s="113"/>
      <c r="E184" s="113"/>
      <c r="F184" s="22"/>
      <c r="G184" s="10"/>
    </row>
    <row r="185" spans="1:7" ht="32.1" customHeight="1" thickBot="1" x14ac:dyDescent="0.4">
      <c r="A185" s="101"/>
      <c r="B185" s="9"/>
      <c r="C185" s="114" t="s">
        <v>4</v>
      </c>
      <c r="D185" s="115"/>
      <c r="E185" s="115"/>
      <c r="F185" s="23"/>
      <c r="G185" s="10"/>
    </row>
    <row r="186" spans="1:7" ht="24" customHeight="1" x14ac:dyDescent="0.35">
      <c r="A186" s="8"/>
      <c r="B186" s="9"/>
      <c r="C186" s="5"/>
      <c r="D186" s="16"/>
      <c r="E186" s="13"/>
      <c r="F186" s="37"/>
    </row>
    <row r="187" spans="1:7" ht="24" customHeight="1" x14ac:dyDescent="0.35">
      <c r="A187" s="8"/>
      <c r="B187" s="53"/>
      <c r="C187" s="53"/>
      <c r="D187" s="53"/>
      <c r="E187" s="53"/>
      <c r="F187" s="37"/>
    </row>
    <row r="188" spans="1:7" ht="24" customHeight="1" x14ac:dyDescent="0.35">
      <c r="A188" s="8"/>
      <c r="B188" s="54"/>
      <c r="C188" s="54"/>
      <c r="D188" s="54"/>
      <c r="E188" s="54"/>
      <c r="F188" s="37"/>
      <c r="G188" s="21"/>
    </row>
    <row r="189" spans="1:7" ht="24" customHeight="1" thickBot="1" x14ac:dyDescent="0.4">
      <c r="A189" s="72"/>
      <c r="B189" s="76"/>
      <c r="C189" s="103"/>
      <c r="D189" s="103"/>
      <c r="E189" s="103"/>
      <c r="F189" s="73"/>
      <c r="G189" s="21"/>
    </row>
  </sheetData>
  <mergeCells count="6">
    <mergeCell ref="C189:E189"/>
    <mergeCell ref="A1:F1"/>
    <mergeCell ref="A2:F2"/>
    <mergeCell ref="C183:E183"/>
    <mergeCell ref="C184:E184"/>
    <mergeCell ref="C185:E185"/>
  </mergeCells>
  <printOptions horizontalCentered="1" verticalCentered="1"/>
  <pageMargins left="0.19685039370078741" right="0.19685039370078741" top="0.39370078740157483" bottom="1.5748031496062993" header="0.19685039370078741" footer="0.19685039370078741"/>
  <pageSetup paperSize="9" scale="50" firstPageNumber="135" fitToHeight="0" orientation="portrait" useFirstPageNumber="1" r:id="rId1"/>
  <headerFooter>
    <oddFooter>&amp;R&amp;P</oddFooter>
  </headerFooter>
  <rowBreaks count="5" manualBreakCount="5">
    <brk id="37" max="5" man="1"/>
    <brk id="71" max="5" man="1"/>
    <brk id="109" max="5" man="1"/>
    <brk id="148" max="5" man="1"/>
    <brk id="18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view="pageBreakPreview" zoomScale="55" zoomScaleNormal="55" zoomScaleSheetLayoutView="55" workbookViewId="0">
      <selection activeCell="B10" sqref="B10"/>
    </sheetView>
  </sheetViews>
  <sheetFormatPr baseColWidth="10" defaultRowHeight="52.5" customHeight="1" x14ac:dyDescent="0.35"/>
  <cols>
    <col min="1" max="1" width="9.85546875" style="11" customWidth="1"/>
    <col min="2" max="2" width="91.5703125" style="12" customWidth="1"/>
    <col min="3" max="3" width="12.140625" style="3" customWidth="1"/>
    <col min="4" max="4" width="20.28515625" style="15" customWidth="1"/>
    <col min="5" max="5" width="20.42578125" style="14" customWidth="1"/>
    <col min="6" max="6" width="32.5703125" style="14" customWidth="1"/>
    <col min="7" max="7" width="26.7109375" style="3" bestFit="1" customWidth="1"/>
    <col min="8" max="8" width="11.85546875" style="3" bestFit="1" customWidth="1"/>
    <col min="9" max="16384" width="11.42578125" style="3"/>
  </cols>
  <sheetData>
    <row r="1" spans="1:7" ht="62.25" customHeight="1" x14ac:dyDescent="0.35">
      <c r="A1" s="104" t="s">
        <v>209</v>
      </c>
      <c r="B1" s="105"/>
      <c r="C1" s="105"/>
      <c r="D1" s="105"/>
      <c r="E1" s="105"/>
      <c r="F1" s="106"/>
      <c r="G1" s="25"/>
    </row>
    <row r="2" spans="1:7" ht="52.5" customHeight="1" thickBot="1" x14ac:dyDescent="0.4">
      <c r="A2" s="107" t="s">
        <v>378</v>
      </c>
      <c r="B2" s="108"/>
      <c r="C2" s="108"/>
      <c r="D2" s="108"/>
      <c r="E2" s="108"/>
      <c r="F2" s="109"/>
      <c r="G2" s="26"/>
    </row>
    <row r="3" spans="1:7" ht="73.5" customHeight="1" x14ac:dyDescent="0.35">
      <c r="A3" s="27" t="s">
        <v>1</v>
      </c>
      <c r="B3" s="50" t="s">
        <v>35</v>
      </c>
      <c r="C3" s="50" t="s">
        <v>37</v>
      </c>
      <c r="D3" s="60" t="s">
        <v>36</v>
      </c>
      <c r="E3" s="28" t="s">
        <v>2</v>
      </c>
      <c r="F3" s="29" t="s">
        <v>42</v>
      </c>
      <c r="G3" s="30"/>
    </row>
    <row r="4" spans="1:7" s="74" customFormat="1" ht="52.5" customHeight="1" x14ac:dyDescent="0.35">
      <c r="A4" s="39" t="s">
        <v>5</v>
      </c>
      <c r="B4" s="75" t="s">
        <v>379</v>
      </c>
      <c r="C4" s="33" t="s">
        <v>131</v>
      </c>
      <c r="D4" s="41">
        <v>2</v>
      </c>
      <c r="E4" s="2">
        <v>15000</v>
      </c>
      <c r="F4" s="65">
        <f>+E4*D4</f>
        <v>30000</v>
      </c>
    </row>
    <row r="5" spans="1:7" s="74" customFormat="1" ht="52.5" customHeight="1" x14ac:dyDescent="0.35">
      <c r="A5" s="39" t="s">
        <v>6</v>
      </c>
      <c r="B5" s="75" t="s">
        <v>377</v>
      </c>
      <c r="C5" s="33" t="s">
        <v>131</v>
      </c>
      <c r="D5" s="41">
        <v>2</v>
      </c>
      <c r="E5" s="2">
        <v>7000</v>
      </c>
      <c r="F5" s="65">
        <f t="shared" ref="F5:F10" si="0">+E5*D5</f>
        <v>14000</v>
      </c>
    </row>
    <row r="6" spans="1:7" s="74" customFormat="1" ht="63.75" customHeight="1" x14ac:dyDescent="0.35">
      <c r="A6" s="39" t="s">
        <v>7</v>
      </c>
      <c r="B6" s="75" t="s">
        <v>383</v>
      </c>
      <c r="C6" s="33" t="s">
        <v>74</v>
      </c>
      <c r="D6" s="41">
        <v>1</v>
      </c>
      <c r="E6" s="2">
        <v>15000</v>
      </c>
      <c r="F6" s="65">
        <f t="shared" si="0"/>
        <v>15000</v>
      </c>
    </row>
    <row r="7" spans="1:7" ht="52.5" customHeight="1" x14ac:dyDescent="0.35">
      <c r="A7" s="39" t="s">
        <v>8</v>
      </c>
      <c r="B7" s="75" t="s">
        <v>384</v>
      </c>
      <c r="C7" s="33" t="s">
        <v>131</v>
      </c>
      <c r="D7" s="41">
        <v>1</v>
      </c>
      <c r="E7" s="2">
        <v>2000</v>
      </c>
      <c r="F7" s="65">
        <f t="shared" si="0"/>
        <v>2000</v>
      </c>
    </row>
    <row r="8" spans="1:7" s="74" customFormat="1" ht="60.75" customHeight="1" x14ac:dyDescent="0.35">
      <c r="A8" s="39" t="s">
        <v>9</v>
      </c>
      <c r="B8" s="75" t="s">
        <v>385</v>
      </c>
      <c r="C8" s="33" t="s">
        <v>131</v>
      </c>
      <c r="D8" s="41">
        <v>1</v>
      </c>
      <c r="E8" s="2">
        <v>25000</v>
      </c>
      <c r="F8" s="65">
        <f t="shared" si="0"/>
        <v>25000</v>
      </c>
    </row>
    <row r="9" spans="1:7" s="74" customFormat="1" ht="52.5" customHeight="1" x14ac:dyDescent="0.35">
      <c r="A9" s="39" t="s">
        <v>21</v>
      </c>
      <c r="B9" s="75" t="s">
        <v>376</v>
      </c>
      <c r="C9" s="33" t="s">
        <v>131</v>
      </c>
      <c r="D9" s="41">
        <v>1</v>
      </c>
      <c r="E9" s="2">
        <v>6000</v>
      </c>
      <c r="F9" s="65">
        <f t="shared" si="0"/>
        <v>6000</v>
      </c>
    </row>
    <row r="10" spans="1:7" s="74" customFormat="1" ht="67.5" customHeight="1" x14ac:dyDescent="0.35">
      <c r="A10" s="39" t="s">
        <v>30</v>
      </c>
      <c r="B10" s="75" t="s">
        <v>380</v>
      </c>
      <c r="C10" s="33" t="s">
        <v>48</v>
      </c>
      <c r="D10" s="41">
        <v>25</v>
      </c>
      <c r="E10" s="2">
        <v>210</v>
      </c>
      <c r="F10" s="65">
        <f t="shared" si="0"/>
        <v>5250</v>
      </c>
    </row>
    <row r="11" spans="1:7" s="74" customFormat="1" ht="66" customHeight="1" x14ac:dyDescent="0.35">
      <c r="A11" s="39" t="s">
        <v>83</v>
      </c>
      <c r="B11" s="75" t="s">
        <v>381</v>
      </c>
      <c r="C11" s="33" t="s">
        <v>48</v>
      </c>
      <c r="D11" s="41">
        <v>95</v>
      </c>
      <c r="E11" s="2">
        <v>170</v>
      </c>
      <c r="F11" s="65">
        <f t="shared" ref="F11:F12" si="1">+E11*D11</f>
        <v>16150</v>
      </c>
    </row>
    <row r="12" spans="1:7" s="74" customFormat="1" ht="67.5" customHeight="1" x14ac:dyDescent="0.35">
      <c r="A12" s="39" t="s">
        <v>342</v>
      </c>
      <c r="B12" s="75" t="s">
        <v>382</v>
      </c>
      <c r="C12" s="33" t="s">
        <v>37</v>
      </c>
      <c r="D12" s="41">
        <v>11</v>
      </c>
      <c r="E12" s="2">
        <v>700</v>
      </c>
      <c r="F12" s="65">
        <f t="shared" si="1"/>
        <v>7700</v>
      </c>
    </row>
    <row r="13" spans="1:7" ht="52.5" customHeight="1" x14ac:dyDescent="0.35">
      <c r="A13" s="8"/>
      <c r="B13" s="9"/>
      <c r="C13" s="120" t="s">
        <v>20</v>
      </c>
      <c r="D13" s="121"/>
      <c r="E13" s="121"/>
      <c r="F13" s="24">
        <f>SUM(F4:F12)</f>
        <v>121100</v>
      </c>
      <c r="G13" s="10"/>
    </row>
    <row r="14" spans="1:7" ht="52.5" customHeight="1" x14ac:dyDescent="0.35">
      <c r="A14" s="8"/>
      <c r="B14" s="9"/>
      <c r="C14" s="116" t="s">
        <v>3</v>
      </c>
      <c r="D14" s="117"/>
      <c r="E14" s="117"/>
      <c r="F14" s="22">
        <f>F13*0.2</f>
        <v>24220</v>
      </c>
      <c r="G14" s="10"/>
    </row>
    <row r="15" spans="1:7" ht="52.5" customHeight="1" thickBot="1" x14ac:dyDescent="0.4">
      <c r="A15" s="8"/>
      <c r="B15" s="9"/>
      <c r="C15" s="118" t="s">
        <v>4</v>
      </c>
      <c r="D15" s="119"/>
      <c r="E15" s="119"/>
      <c r="F15" s="23">
        <f>F14+F13</f>
        <v>145320</v>
      </c>
      <c r="G15" s="10"/>
    </row>
    <row r="16" spans="1:7" ht="52.5" customHeight="1" x14ac:dyDescent="0.35">
      <c r="A16" s="8"/>
      <c r="B16" s="9"/>
      <c r="C16" s="5"/>
      <c r="D16" s="16"/>
      <c r="E16" s="13"/>
      <c r="F16" s="37"/>
    </row>
    <row r="17" spans="1:7" ht="52.5" customHeight="1" x14ac:dyDescent="0.35">
      <c r="A17" s="8"/>
      <c r="B17" s="53" t="s">
        <v>38</v>
      </c>
      <c r="C17" s="53"/>
      <c r="D17" s="53"/>
      <c r="E17" s="53"/>
      <c r="F17" s="37"/>
    </row>
    <row r="18" spans="1:7" ht="52.5" customHeight="1" x14ac:dyDescent="0.35">
      <c r="A18" s="8"/>
      <c r="B18" s="54"/>
      <c r="C18" s="54"/>
      <c r="D18" s="54"/>
      <c r="E18" s="54"/>
      <c r="F18" s="37"/>
      <c r="G18" s="21"/>
    </row>
    <row r="19" spans="1:7" ht="52.5" customHeight="1" thickBot="1" x14ac:dyDescent="0.4">
      <c r="A19" s="72"/>
      <c r="B19" s="76"/>
      <c r="C19" s="103"/>
      <c r="D19" s="103"/>
      <c r="E19" s="103"/>
      <c r="F19" s="73"/>
      <c r="G19" s="21"/>
    </row>
  </sheetData>
  <mergeCells count="6">
    <mergeCell ref="A1:F1"/>
    <mergeCell ref="A2:F2"/>
    <mergeCell ref="C14:E14"/>
    <mergeCell ref="C19:E19"/>
    <mergeCell ref="C15:E15"/>
    <mergeCell ref="C13:E13"/>
  </mergeCells>
  <printOptions horizontalCentered="1" verticalCentered="1"/>
  <pageMargins left="0.19685039370078741" right="0.19685039370078741" top="0.39370078740157483" bottom="0.59055118110236227" header="0.19685039370078741" footer="0.19685039370078741"/>
  <pageSetup paperSize="9" scale="53" fitToHeight="0" orientation="portrait" r:id="rId1"/>
  <headerFooter>
    <oddHeader>&amp;L&amp;16Estimation financière de travaux
&amp;9
&amp;R&amp;16TRAVAUX DE REAMENAGEMENT, REHABILTATION ET DE RENOVATION DU CENTRE D’ACCUEIL AIN BORJA - LOT2</oddHeader>
    <oddFooter>&amp;L&amp;18BET M.C Engineering&amp;R&amp;16&amp;P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5"/>
  <sheetViews>
    <sheetView view="pageBreakPreview" topLeftCell="A103" zoomScale="55" zoomScaleNormal="55" zoomScaleSheetLayoutView="55" workbookViewId="0">
      <selection activeCell="B180" sqref="B180"/>
    </sheetView>
  </sheetViews>
  <sheetFormatPr baseColWidth="10" defaultColWidth="11.42578125" defaultRowHeight="52.5" customHeight="1" x14ac:dyDescent="0.35"/>
  <cols>
    <col min="1" max="1" width="9.85546875" style="11" customWidth="1"/>
    <col min="2" max="2" width="91.5703125" style="12" customWidth="1"/>
    <col min="3" max="3" width="12.140625" style="3" customWidth="1"/>
    <col min="4" max="4" width="20.28515625" style="15" customWidth="1"/>
    <col min="5" max="5" width="20.42578125" style="14" customWidth="1"/>
    <col min="6" max="6" width="32.5703125" style="14" customWidth="1"/>
    <col min="7" max="7" width="26.7109375" style="3" bestFit="1" customWidth="1"/>
    <col min="8" max="8" width="11.85546875" style="3" bestFit="1" customWidth="1"/>
    <col min="9" max="16384" width="11.42578125" style="3"/>
  </cols>
  <sheetData>
    <row r="1" spans="1:7" ht="62.25" customHeight="1" x14ac:dyDescent="0.35">
      <c r="A1" s="104" t="s">
        <v>209</v>
      </c>
      <c r="B1" s="105"/>
      <c r="C1" s="105"/>
      <c r="D1" s="105"/>
      <c r="E1" s="105"/>
      <c r="F1" s="106"/>
      <c r="G1" s="25"/>
    </row>
    <row r="2" spans="1:7" ht="52.5" customHeight="1" thickBot="1" x14ac:dyDescent="0.4">
      <c r="A2" s="107" t="s">
        <v>45</v>
      </c>
      <c r="B2" s="108"/>
      <c r="C2" s="108"/>
      <c r="D2" s="108"/>
      <c r="E2" s="108"/>
      <c r="F2" s="109"/>
      <c r="G2" s="26"/>
    </row>
    <row r="3" spans="1:7" ht="73.5" customHeight="1" x14ac:dyDescent="0.35">
      <c r="A3" s="27" t="s">
        <v>1</v>
      </c>
      <c r="B3" s="50" t="s">
        <v>35</v>
      </c>
      <c r="C3" s="50" t="s">
        <v>37</v>
      </c>
      <c r="D3" s="60" t="s">
        <v>36</v>
      </c>
      <c r="E3" s="28" t="s">
        <v>2</v>
      </c>
      <c r="F3" s="29" t="s">
        <v>42</v>
      </c>
      <c r="G3" s="30"/>
    </row>
    <row r="4" spans="1:7" ht="52.5" customHeight="1" x14ac:dyDescent="0.35">
      <c r="A4" s="61" t="s">
        <v>15</v>
      </c>
      <c r="B4" s="57" t="s">
        <v>29</v>
      </c>
      <c r="C4" s="56"/>
      <c r="D4" s="36"/>
      <c r="E4" s="58"/>
      <c r="F4" s="62" t="e">
        <f>SUM(F5:F20)</f>
        <v>#REF!</v>
      </c>
      <c r="G4" s="30"/>
    </row>
    <row r="5" spans="1:7" ht="63.75" customHeight="1" x14ac:dyDescent="0.35">
      <c r="A5" s="38" t="s">
        <v>5</v>
      </c>
      <c r="B5" s="52" t="s">
        <v>75</v>
      </c>
      <c r="C5" s="33" t="s">
        <v>11</v>
      </c>
      <c r="D5" s="44" t="e">
        <f>+ROUND(#REF!,0)</f>
        <v>#REF!</v>
      </c>
      <c r="E5" s="34"/>
      <c r="F5" s="63" t="e">
        <f>E5*D5</f>
        <v>#REF!</v>
      </c>
      <c r="G5" s="30"/>
    </row>
    <row r="6" spans="1:7" ht="67.5" customHeight="1" x14ac:dyDescent="0.35">
      <c r="A6" s="38" t="s">
        <v>6</v>
      </c>
      <c r="B6" s="51" t="s">
        <v>341</v>
      </c>
      <c r="C6" s="45" t="s">
        <v>11</v>
      </c>
      <c r="D6" s="44">
        <v>130</v>
      </c>
      <c r="E6" s="81"/>
      <c r="F6" s="64">
        <f>E6*D6</f>
        <v>0</v>
      </c>
      <c r="G6" s="35"/>
    </row>
    <row r="7" spans="1:7" ht="49.5" customHeight="1" x14ac:dyDescent="0.35">
      <c r="A7" s="38" t="s">
        <v>7</v>
      </c>
      <c r="B7" s="52" t="s">
        <v>76</v>
      </c>
      <c r="C7" s="31"/>
      <c r="D7" s="44"/>
      <c r="E7" s="32"/>
      <c r="F7" s="63"/>
      <c r="G7" s="35"/>
    </row>
    <row r="8" spans="1:7" ht="48.75" customHeight="1" x14ac:dyDescent="0.35">
      <c r="A8" s="40" t="s">
        <v>55</v>
      </c>
      <c r="B8" s="52" t="s">
        <v>81</v>
      </c>
      <c r="C8" s="31" t="s">
        <v>0</v>
      </c>
      <c r="D8" s="44">
        <v>112</v>
      </c>
      <c r="E8" s="32"/>
      <c r="F8" s="63">
        <f>E8*D8</f>
        <v>0</v>
      </c>
      <c r="G8" s="35"/>
    </row>
    <row r="9" spans="1:7" ht="47.25" customHeight="1" x14ac:dyDescent="0.35">
      <c r="A9" s="40" t="s">
        <v>56</v>
      </c>
      <c r="B9" s="52" t="s">
        <v>58</v>
      </c>
      <c r="C9" s="31" t="s">
        <v>0</v>
      </c>
      <c r="D9" s="44">
        <f>+D8</f>
        <v>112</v>
      </c>
      <c r="E9" s="32"/>
      <c r="F9" s="63">
        <f>E9*D9</f>
        <v>0</v>
      </c>
      <c r="G9" s="35"/>
    </row>
    <row r="10" spans="1:7" ht="47.25" customHeight="1" x14ac:dyDescent="0.35">
      <c r="A10" s="40" t="s">
        <v>191</v>
      </c>
      <c r="B10" s="52" t="s">
        <v>82</v>
      </c>
      <c r="C10" s="31" t="s">
        <v>0</v>
      </c>
      <c r="D10" s="44">
        <f>+D9</f>
        <v>112</v>
      </c>
      <c r="E10" s="32"/>
      <c r="F10" s="63">
        <f>E10*D10</f>
        <v>0</v>
      </c>
      <c r="G10" s="35"/>
    </row>
    <row r="11" spans="1:7" ht="47.25" customHeight="1" x14ac:dyDescent="0.35">
      <c r="A11" s="40" t="s">
        <v>192</v>
      </c>
      <c r="B11" s="52" t="s">
        <v>57</v>
      </c>
      <c r="C11" s="31" t="s">
        <v>0</v>
      </c>
      <c r="D11" s="44">
        <v>13</v>
      </c>
      <c r="E11" s="32"/>
      <c r="F11" s="63">
        <f>E11*D11</f>
        <v>0</v>
      </c>
      <c r="G11" s="35"/>
    </row>
    <row r="12" spans="1:7" ht="85.5" customHeight="1" x14ac:dyDescent="0.35">
      <c r="A12" s="40" t="s">
        <v>193</v>
      </c>
      <c r="B12" s="52" t="s">
        <v>284</v>
      </c>
      <c r="C12" s="45" t="s">
        <v>74</v>
      </c>
      <c r="D12" s="44">
        <v>1</v>
      </c>
      <c r="E12" s="32"/>
      <c r="F12" s="63">
        <f>E12*D12</f>
        <v>0</v>
      </c>
      <c r="G12" s="30"/>
    </row>
    <row r="13" spans="1:7" ht="52.5" customHeight="1" x14ac:dyDescent="0.35">
      <c r="A13" s="38" t="s">
        <v>8</v>
      </c>
      <c r="B13" s="51" t="s">
        <v>345</v>
      </c>
      <c r="C13" s="31" t="s">
        <v>40</v>
      </c>
      <c r="D13" s="55">
        <v>1</v>
      </c>
      <c r="E13" s="32"/>
      <c r="F13" s="63">
        <f t="shared" ref="F13" si="0">D13*E13</f>
        <v>0</v>
      </c>
      <c r="G13" s="30"/>
    </row>
    <row r="14" spans="1:7" ht="49.5" customHeight="1" x14ac:dyDescent="0.35">
      <c r="A14" s="38" t="s">
        <v>9</v>
      </c>
      <c r="B14" s="52" t="s">
        <v>59</v>
      </c>
      <c r="C14" s="31"/>
      <c r="D14" s="44"/>
      <c r="E14" s="32"/>
      <c r="F14" s="63"/>
      <c r="G14" s="35"/>
    </row>
    <row r="15" spans="1:7" ht="49.5" customHeight="1" x14ac:dyDescent="0.35">
      <c r="A15" s="40" t="s">
        <v>55</v>
      </c>
      <c r="B15" s="52" t="s">
        <v>79</v>
      </c>
      <c r="C15" s="45" t="s">
        <v>74</v>
      </c>
      <c r="D15" s="44">
        <v>1</v>
      </c>
      <c r="E15" s="32"/>
      <c r="F15" s="63">
        <f t="shared" ref="F15:F18" si="1">D15*E15</f>
        <v>0</v>
      </c>
      <c r="G15" s="35"/>
    </row>
    <row r="16" spans="1:7" ht="45.75" customHeight="1" x14ac:dyDescent="0.35">
      <c r="A16" s="40" t="s">
        <v>56</v>
      </c>
      <c r="B16" s="52" t="s">
        <v>80</v>
      </c>
      <c r="C16" s="45" t="s">
        <v>74</v>
      </c>
      <c r="D16" s="44">
        <v>1</v>
      </c>
      <c r="E16" s="32"/>
      <c r="F16" s="63">
        <f t="shared" si="1"/>
        <v>0</v>
      </c>
      <c r="G16" s="30"/>
    </row>
    <row r="17" spans="1:7" ht="63.75" customHeight="1" x14ac:dyDescent="0.35">
      <c r="A17" s="38" t="s">
        <v>21</v>
      </c>
      <c r="B17" s="52" t="s">
        <v>288</v>
      </c>
      <c r="C17" s="31" t="s">
        <v>74</v>
      </c>
      <c r="D17" s="44">
        <v>1</v>
      </c>
      <c r="E17" s="32"/>
      <c r="F17" s="63">
        <f t="shared" si="1"/>
        <v>0</v>
      </c>
      <c r="G17" s="30"/>
    </row>
    <row r="18" spans="1:7" ht="49.5" customHeight="1" x14ac:dyDescent="0.35">
      <c r="A18" s="38" t="s">
        <v>30</v>
      </c>
      <c r="B18" s="52" t="s">
        <v>143</v>
      </c>
      <c r="C18" s="31" t="s">
        <v>40</v>
      </c>
      <c r="D18" s="44">
        <v>1</v>
      </c>
      <c r="E18" s="32"/>
      <c r="F18" s="63">
        <f t="shared" si="1"/>
        <v>0</v>
      </c>
      <c r="G18" s="35"/>
    </row>
    <row r="19" spans="1:7" ht="49.5" customHeight="1" x14ac:dyDescent="0.35">
      <c r="A19" s="38" t="s">
        <v>83</v>
      </c>
      <c r="B19" s="52" t="s">
        <v>68</v>
      </c>
      <c r="C19" s="45" t="s">
        <v>74</v>
      </c>
      <c r="D19" s="44">
        <v>1</v>
      </c>
      <c r="E19" s="44"/>
      <c r="F19" s="64">
        <f>E19*D19</f>
        <v>0</v>
      </c>
      <c r="G19" s="35"/>
    </row>
    <row r="20" spans="1:7" ht="52.5" customHeight="1" x14ac:dyDescent="0.35">
      <c r="A20" s="38" t="s">
        <v>342</v>
      </c>
      <c r="B20" s="52" t="s">
        <v>289</v>
      </c>
      <c r="C20" s="33" t="s">
        <v>74</v>
      </c>
      <c r="D20" s="44">
        <v>1</v>
      </c>
      <c r="E20" s="34"/>
      <c r="F20" s="64">
        <f>E20*D20</f>
        <v>0</v>
      </c>
      <c r="G20" s="30"/>
    </row>
    <row r="21" spans="1:7" ht="24" x14ac:dyDescent="0.35">
      <c r="A21" s="61" t="s">
        <v>14</v>
      </c>
      <c r="B21" s="57" t="s">
        <v>63</v>
      </c>
      <c r="C21" s="56"/>
      <c r="D21" s="36"/>
      <c r="E21" s="58"/>
      <c r="F21" s="62" t="e">
        <f>SUM(F22:F36)</f>
        <v>#REF!</v>
      </c>
      <c r="G21" s="30"/>
    </row>
    <row r="22" spans="1:7" ht="60.75" x14ac:dyDescent="0.35">
      <c r="A22" s="38" t="s">
        <v>10</v>
      </c>
      <c r="B22" s="51" t="s">
        <v>89</v>
      </c>
      <c r="C22" s="31" t="s">
        <v>86</v>
      </c>
      <c r="D22" s="55" t="e">
        <f>ROUNDUP(#REF!,0)</f>
        <v>#REF!</v>
      </c>
      <c r="E22" s="32"/>
      <c r="F22" s="63" t="e">
        <f t="shared" ref="F22:F36" si="2">D22*E22</f>
        <v>#REF!</v>
      </c>
      <c r="G22" s="30"/>
    </row>
    <row r="23" spans="1:7" ht="60.75" x14ac:dyDescent="0.35">
      <c r="A23" s="38" t="s">
        <v>84</v>
      </c>
      <c r="B23" s="51" t="s">
        <v>90</v>
      </c>
      <c r="C23" s="31" t="s">
        <v>88</v>
      </c>
      <c r="D23" s="55" t="e">
        <f>ROUNDUP(#REF!,0)</f>
        <v>#REF!</v>
      </c>
      <c r="E23" s="32"/>
      <c r="F23" s="63" t="e">
        <f t="shared" si="2"/>
        <v>#REF!</v>
      </c>
      <c r="G23" s="30"/>
    </row>
    <row r="24" spans="1:7" ht="60.75" x14ac:dyDescent="0.35">
      <c r="A24" s="38" t="s">
        <v>85</v>
      </c>
      <c r="B24" s="51" t="s">
        <v>91</v>
      </c>
      <c r="C24" s="31" t="s">
        <v>86</v>
      </c>
      <c r="D24" s="55" t="e">
        <f>ROUNDUP(#REF!,0)</f>
        <v>#REF!</v>
      </c>
      <c r="E24" s="32"/>
      <c r="F24" s="63" t="e">
        <f t="shared" si="2"/>
        <v>#REF!</v>
      </c>
      <c r="G24" s="30"/>
    </row>
    <row r="25" spans="1:7" ht="46.5" x14ac:dyDescent="0.35">
      <c r="A25" s="38" t="s">
        <v>31</v>
      </c>
      <c r="B25" s="51" t="s">
        <v>346</v>
      </c>
      <c r="C25" s="45" t="s">
        <v>74</v>
      </c>
      <c r="D25" s="55">
        <v>1</v>
      </c>
      <c r="E25" s="44"/>
      <c r="F25" s="64">
        <f t="shared" si="2"/>
        <v>0</v>
      </c>
      <c r="G25" s="30"/>
    </row>
    <row r="26" spans="1:7" ht="60.75" x14ac:dyDescent="0.35">
      <c r="A26" s="38" t="s">
        <v>64</v>
      </c>
      <c r="B26" s="51" t="s">
        <v>144</v>
      </c>
      <c r="C26" s="31" t="s">
        <v>88</v>
      </c>
      <c r="D26" s="55" t="e">
        <f>#REF!</f>
        <v>#REF!</v>
      </c>
      <c r="E26" s="32"/>
      <c r="F26" s="63" t="e">
        <f t="shared" si="2"/>
        <v>#REF!</v>
      </c>
      <c r="G26" s="30"/>
    </row>
    <row r="27" spans="1:7" ht="60.75" x14ac:dyDescent="0.35">
      <c r="A27" s="38" t="s">
        <v>33</v>
      </c>
      <c r="B27" s="51" t="s">
        <v>347</v>
      </c>
      <c r="C27" s="79" t="s">
        <v>86</v>
      </c>
      <c r="D27" s="55" t="e">
        <f>#REF!</f>
        <v>#REF!</v>
      </c>
      <c r="E27" s="44"/>
      <c r="F27" s="64" t="e">
        <f t="shared" si="2"/>
        <v>#REF!</v>
      </c>
      <c r="G27" s="30"/>
    </row>
    <row r="28" spans="1:7" ht="40.5" x14ac:dyDescent="0.35">
      <c r="A28" s="38" t="s">
        <v>32</v>
      </c>
      <c r="B28" s="51" t="s">
        <v>344</v>
      </c>
      <c r="C28" s="79" t="s">
        <v>88</v>
      </c>
      <c r="D28" s="55">
        <f>+D6</f>
        <v>130</v>
      </c>
      <c r="E28" s="44"/>
      <c r="F28" s="64">
        <f t="shared" si="2"/>
        <v>0</v>
      </c>
      <c r="G28" s="30"/>
    </row>
    <row r="29" spans="1:7" ht="40.5" x14ac:dyDescent="0.35">
      <c r="A29" s="38" t="s">
        <v>44</v>
      </c>
      <c r="B29" s="51" t="s">
        <v>353</v>
      </c>
      <c r="C29" s="31" t="s">
        <v>28</v>
      </c>
      <c r="D29" s="55">
        <v>35</v>
      </c>
      <c r="E29" s="32"/>
      <c r="F29" s="63">
        <f t="shared" si="2"/>
        <v>0</v>
      </c>
      <c r="G29" s="30"/>
    </row>
    <row r="30" spans="1:7" ht="60.75" customHeight="1" x14ac:dyDescent="0.35">
      <c r="A30" s="38" t="s">
        <v>65</v>
      </c>
      <c r="B30" s="51" t="s">
        <v>196</v>
      </c>
      <c r="C30" s="31" t="s">
        <v>28</v>
      </c>
      <c r="D30" s="55">
        <v>32</v>
      </c>
      <c r="E30" s="32"/>
      <c r="F30" s="63">
        <f t="shared" si="2"/>
        <v>0</v>
      </c>
      <c r="G30" s="30"/>
    </row>
    <row r="31" spans="1:7" ht="60.75" x14ac:dyDescent="0.35">
      <c r="A31" s="38" t="s">
        <v>194</v>
      </c>
      <c r="B31" s="51" t="s">
        <v>92</v>
      </c>
      <c r="C31" s="31" t="s">
        <v>88</v>
      </c>
      <c r="D31" s="55">
        <v>1315</v>
      </c>
      <c r="E31" s="32"/>
      <c r="F31" s="63">
        <f t="shared" si="2"/>
        <v>0</v>
      </c>
      <c r="G31" s="30"/>
    </row>
    <row r="32" spans="1:7" ht="52.5" customHeight="1" x14ac:dyDescent="0.35">
      <c r="A32" s="38" t="s">
        <v>195</v>
      </c>
      <c r="B32" s="51" t="s">
        <v>93</v>
      </c>
      <c r="C32" s="31" t="s">
        <v>88</v>
      </c>
      <c r="D32" s="44">
        <f>1315+67</f>
        <v>1382</v>
      </c>
      <c r="E32" s="32"/>
      <c r="F32" s="63">
        <f t="shared" si="2"/>
        <v>0</v>
      </c>
    </row>
    <row r="33" spans="1:7" ht="66" customHeight="1" x14ac:dyDescent="0.35">
      <c r="A33" s="38" t="s">
        <v>294</v>
      </c>
      <c r="B33" s="51" t="s">
        <v>94</v>
      </c>
      <c r="C33" s="31" t="s">
        <v>0</v>
      </c>
      <c r="D33" s="55">
        <v>11</v>
      </c>
      <c r="E33" s="32"/>
      <c r="F33" s="63">
        <f t="shared" si="2"/>
        <v>0</v>
      </c>
      <c r="G33" s="35"/>
    </row>
    <row r="34" spans="1:7" ht="90" customHeight="1" x14ac:dyDescent="0.35">
      <c r="A34" s="38" t="s">
        <v>343</v>
      </c>
      <c r="B34" s="51" t="s">
        <v>95</v>
      </c>
      <c r="C34" s="31" t="s">
        <v>88</v>
      </c>
      <c r="D34" s="44">
        <f>D32</f>
        <v>1382</v>
      </c>
      <c r="E34" s="32"/>
      <c r="F34" s="63">
        <f t="shared" si="2"/>
        <v>0</v>
      </c>
      <c r="G34" s="35"/>
    </row>
    <row r="35" spans="1:7" ht="70.5" customHeight="1" x14ac:dyDescent="0.35">
      <c r="A35" s="38" t="s">
        <v>348</v>
      </c>
      <c r="B35" s="51" t="s">
        <v>96</v>
      </c>
      <c r="C35" s="31" t="s">
        <v>28</v>
      </c>
      <c r="D35" s="55">
        <v>363</v>
      </c>
      <c r="E35" s="32"/>
      <c r="F35" s="63">
        <f t="shared" si="2"/>
        <v>0</v>
      </c>
      <c r="G35" s="35"/>
    </row>
    <row r="36" spans="1:7" ht="84" customHeight="1" x14ac:dyDescent="0.35">
      <c r="A36" s="38" t="s">
        <v>352</v>
      </c>
      <c r="B36" s="51" t="s">
        <v>97</v>
      </c>
      <c r="C36" s="31" t="s">
        <v>11</v>
      </c>
      <c r="D36" s="55" t="e">
        <f>ROUNDUP(+#REF!,0)</f>
        <v>#REF!</v>
      </c>
      <c r="E36" s="32"/>
      <c r="F36" s="63" t="e">
        <f t="shared" si="2"/>
        <v>#REF!</v>
      </c>
      <c r="G36" s="35"/>
    </row>
    <row r="37" spans="1:7" ht="62.25" customHeight="1" x14ac:dyDescent="0.35">
      <c r="A37" s="17" t="s">
        <v>13</v>
      </c>
      <c r="B37" s="48" t="s">
        <v>60</v>
      </c>
      <c r="C37" s="18"/>
      <c r="D37" s="4"/>
      <c r="E37" s="19"/>
      <c r="F37" s="20" t="e">
        <f>SUM(F38:F47)</f>
        <v>#REF!</v>
      </c>
    </row>
    <row r="38" spans="1:7" ht="60.75" x14ac:dyDescent="0.35">
      <c r="A38" s="39" t="s">
        <v>17</v>
      </c>
      <c r="B38" s="52" t="s">
        <v>100</v>
      </c>
      <c r="C38" s="33" t="s">
        <v>0</v>
      </c>
      <c r="D38" s="44" t="e">
        <f>#REF!</f>
        <v>#REF!</v>
      </c>
      <c r="E38" s="32"/>
      <c r="F38" s="63" t="e">
        <f>E38*D38</f>
        <v>#REF!</v>
      </c>
    </row>
    <row r="39" spans="1:7" ht="81" x14ac:dyDescent="0.35">
      <c r="A39" s="39" t="s">
        <v>18</v>
      </c>
      <c r="B39" s="52" t="s">
        <v>77</v>
      </c>
      <c r="C39" s="33" t="s">
        <v>11</v>
      </c>
      <c r="D39" s="32" t="e">
        <f>ROUNDUP(#REF!,0)</f>
        <v>#REF!</v>
      </c>
      <c r="E39" s="32"/>
      <c r="F39" s="63" t="e">
        <f t="shared" ref="F39:F41" si="3">D39*E39</f>
        <v>#REF!</v>
      </c>
    </row>
    <row r="40" spans="1:7" ht="52.5" customHeight="1" x14ac:dyDescent="0.35">
      <c r="A40" s="39" t="s">
        <v>41</v>
      </c>
      <c r="B40" s="52" t="s">
        <v>99</v>
      </c>
      <c r="C40" s="33" t="s">
        <v>11</v>
      </c>
      <c r="D40" s="32" t="e">
        <f>ROUNDUP(#REF!,0)</f>
        <v>#REF!</v>
      </c>
      <c r="E40" s="32"/>
      <c r="F40" s="63" t="e">
        <f t="shared" si="3"/>
        <v>#REF!</v>
      </c>
    </row>
    <row r="41" spans="1:7" ht="66.75" customHeight="1" x14ac:dyDescent="0.35">
      <c r="A41" s="39" t="s">
        <v>197</v>
      </c>
      <c r="B41" s="52" t="s">
        <v>101</v>
      </c>
      <c r="C41" s="33" t="s">
        <v>11</v>
      </c>
      <c r="D41" s="32">
        <v>4</v>
      </c>
      <c r="E41" s="32"/>
      <c r="F41" s="63">
        <f t="shared" si="3"/>
        <v>0</v>
      </c>
    </row>
    <row r="42" spans="1:7" ht="72.75" customHeight="1" x14ac:dyDescent="0.35">
      <c r="A42" s="39" t="s">
        <v>69</v>
      </c>
      <c r="B42" s="75" t="s">
        <v>140</v>
      </c>
      <c r="C42" s="33" t="s">
        <v>28</v>
      </c>
      <c r="D42" s="44">
        <v>5</v>
      </c>
      <c r="E42" s="7"/>
      <c r="F42" s="63">
        <f>D42*E42</f>
        <v>0</v>
      </c>
    </row>
    <row r="43" spans="1:7" ht="63" customHeight="1" x14ac:dyDescent="0.35">
      <c r="A43" s="39" t="s">
        <v>78</v>
      </c>
      <c r="B43" s="75" t="s">
        <v>333</v>
      </c>
      <c r="C43" s="45" t="s">
        <v>11</v>
      </c>
      <c r="D43" s="41">
        <v>10</v>
      </c>
      <c r="E43" s="41"/>
      <c r="F43" s="64">
        <f t="shared" ref="F43:F45" si="4">D43*E43</f>
        <v>0</v>
      </c>
    </row>
    <row r="44" spans="1:7" ht="63" customHeight="1" x14ac:dyDescent="0.35">
      <c r="A44" s="39" t="s">
        <v>98</v>
      </c>
      <c r="B44" s="75" t="s">
        <v>336</v>
      </c>
      <c r="C44" s="45" t="s">
        <v>11</v>
      </c>
      <c r="D44" s="41">
        <f>0.5*0.5*112</f>
        <v>28</v>
      </c>
      <c r="E44" s="41"/>
      <c r="F44" s="64">
        <f t="shared" si="4"/>
        <v>0</v>
      </c>
    </row>
    <row r="45" spans="1:7" ht="39" x14ac:dyDescent="0.35">
      <c r="A45" s="39" t="s">
        <v>334</v>
      </c>
      <c r="B45" s="75" t="s">
        <v>134</v>
      </c>
      <c r="C45" s="45" t="s">
        <v>28</v>
      </c>
      <c r="D45" s="41" t="e">
        <f>ROUNDUP(+D51*0.1,0)</f>
        <v>#REF!</v>
      </c>
      <c r="E45" s="41"/>
      <c r="F45" s="64" t="e">
        <f t="shared" si="4"/>
        <v>#REF!</v>
      </c>
    </row>
    <row r="46" spans="1:7" ht="58.5" x14ac:dyDescent="0.35">
      <c r="A46" s="39" t="s">
        <v>335</v>
      </c>
      <c r="B46" s="75" t="s">
        <v>332</v>
      </c>
      <c r="C46" s="45" t="s">
        <v>40</v>
      </c>
      <c r="D46" s="41">
        <v>2</v>
      </c>
      <c r="E46" s="41"/>
      <c r="F46" s="64">
        <f>E46*D46</f>
        <v>0</v>
      </c>
    </row>
    <row r="47" spans="1:7" ht="59.25" customHeight="1" x14ac:dyDescent="0.35">
      <c r="A47" s="39" t="s">
        <v>339</v>
      </c>
      <c r="B47" s="75" t="s">
        <v>340</v>
      </c>
      <c r="C47" s="45" t="s">
        <v>11</v>
      </c>
      <c r="D47" s="41">
        <v>25</v>
      </c>
      <c r="E47" s="41"/>
      <c r="F47" s="64">
        <f>E47*D47</f>
        <v>0</v>
      </c>
    </row>
    <row r="48" spans="1:7" ht="52.5" customHeight="1" x14ac:dyDescent="0.35">
      <c r="A48" s="17" t="s">
        <v>16</v>
      </c>
      <c r="B48" s="48" t="s">
        <v>34</v>
      </c>
      <c r="C48" s="18"/>
      <c r="D48" s="4"/>
      <c r="E48" s="19"/>
      <c r="F48" s="20" t="e">
        <f>SUM(F49:F80)</f>
        <v>#REF!</v>
      </c>
    </row>
    <row r="49" spans="1:6" ht="52.5" customHeight="1" x14ac:dyDescent="0.35">
      <c r="A49" s="39" t="s">
        <v>19</v>
      </c>
      <c r="B49" s="75" t="s">
        <v>54</v>
      </c>
      <c r="C49" s="6" t="s">
        <v>0</v>
      </c>
      <c r="D49" s="42">
        <v>10</v>
      </c>
      <c r="E49" s="7"/>
      <c r="F49" s="65">
        <f>E49*D49</f>
        <v>0</v>
      </c>
    </row>
    <row r="50" spans="1:6" ht="52.5" customHeight="1" x14ac:dyDescent="0.35">
      <c r="A50" s="39" t="s">
        <v>43</v>
      </c>
      <c r="B50" s="75" t="s">
        <v>53</v>
      </c>
      <c r="C50" s="6" t="s">
        <v>12</v>
      </c>
      <c r="D50" s="43">
        <f>D49*5</f>
        <v>50</v>
      </c>
      <c r="E50" s="7"/>
      <c r="F50" s="65">
        <f t="shared" ref="F50:F79" si="5">D50*E50</f>
        <v>0</v>
      </c>
    </row>
    <row r="51" spans="1:6" ht="52.5" customHeight="1" x14ac:dyDescent="0.35">
      <c r="A51" s="39" t="s">
        <v>46</v>
      </c>
      <c r="B51" s="75" t="s">
        <v>102</v>
      </c>
      <c r="C51" s="6" t="s">
        <v>12</v>
      </c>
      <c r="D51" s="43" t="e">
        <f>+#REF!</f>
        <v>#REF!</v>
      </c>
      <c r="E51" s="7"/>
      <c r="F51" s="65" t="e">
        <f t="shared" si="5"/>
        <v>#REF!</v>
      </c>
    </row>
    <row r="52" spans="1:6" ht="52.5" customHeight="1" x14ac:dyDescent="0.35">
      <c r="A52" s="39" t="s">
        <v>47</v>
      </c>
      <c r="B52" s="75" t="s">
        <v>198</v>
      </c>
      <c r="C52" s="6" t="s">
        <v>12</v>
      </c>
      <c r="D52" s="43">
        <v>34</v>
      </c>
      <c r="E52" s="7"/>
      <c r="F52" s="65">
        <f t="shared" si="5"/>
        <v>0</v>
      </c>
    </row>
    <row r="53" spans="1:6" ht="52.5" customHeight="1" x14ac:dyDescent="0.35">
      <c r="A53" s="39" t="s">
        <v>49</v>
      </c>
      <c r="B53" s="75" t="s">
        <v>138</v>
      </c>
      <c r="C53" s="1" t="s">
        <v>28</v>
      </c>
      <c r="D53" s="43" t="e">
        <f>+ROUNDUP(#REF!,0)</f>
        <v>#REF!</v>
      </c>
      <c r="E53" s="2"/>
      <c r="F53" s="65" t="e">
        <f t="shared" si="5"/>
        <v>#REF!</v>
      </c>
    </row>
    <row r="54" spans="1:6" ht="52.5" customHeight="1" x14ac:dyDescent="0.35">
      <c r="A54" s="39" t="s">
        <v>50</v>
      </c>
      <c r="B54" s="75" t="s">
        <v>103</v>
      </c>
      <c r="C54" s="1" t="s">
        <v>28</v>
      </c>
      <c r="D54" s="43" t="e">
        <f>#REF!</f>
        <v>#REF!</v>
      </c>
      <c r="E54" s="2"/>
      <c r="F54" s="65" t="e">
        <f t="shared" si="5"/>
        <v>#REF!</v>
      </c>
    </row>
    <row r="55" spans="1:6" ht="64.5" customHeight="1" x14ac:dyDescent="0.35">
      <c r="A55" s="39" t="s">
        <v>51</v>
      </c>
      <c r="B55" s="75" t="s">
        <v>350</v>
      </c>
      <c r="C55" s="1" t="s">
        <v>28</v>
      </c>
      <c r="D55" s="43">
        <v>700</v>
      </c>
      <c r="E55" s="2"/>
      <c r="F55" s="65">
        <f t="shared" si="5"/>
        <v>0</v>
      </c>
    </row>
    <row r="56" spans="1:6" ht="64.5" customHeight="1" x14ac:dyDescent="0.35">
      <c r="A56" s="39" t="s">
        <v>52</v>
      </c>
      <c r="B56" s="49" t="s">
        <v>70</v>
      </c>
      <c r="C56" s="1" t="s">
        <v>0</v>
      </c>
      <c r="D56" s="43" t="e">
        <f>+#REF!</f>
        <v>#REF!</v>
      </c>
      <c r="E56" s="2"/>
      <c r="F56" s="65" t="e">
        <f t="shared" si="5"/>
        <v>#REF!</v>
      </c>
    </row>
    <row r="57" spans="1:6" ht="72.75" customHeight="1" x14ac:dyDescent="0.35">
      <c r="A57" s="39" t="s">
        <v>66</v>
      </c>
      <c r="B57" s="49" t="s">
        <v>71</v>
      </c>
      <c r="C57" s="1" t="s">
        <v>0</v>
      </c>
      <c r="D57" s="43">
        <f>3+12</f>
        <v>15</v>
      </c>
      <c r="E57" s="2"/>
      <c r="F57" s="65">
        <f t="shared" si="5"/>
        <v>0</v>
      </c>
    </row>
    <row r="58" spans="1:6" ht="64.5" customHeight="1" x14ac:dyDescent="0.35">
      <c r="A58" s="39" t="s">
        <v>67</v>
      </c>
      <c r="B58" s="75" t="s">
        <v>72</v>
      </c>
      <c r="C58" s="47" t="s">
        <v>0</v>
      </c>
      <c r="D58" s="43">
        <f>+D8</f>
        <v>112</v>
      </c>
      <c r="E58" s="41"/>
      <c r="F58" s="65">
        <f t="shared" si="5"/>
        <v>0</v>
      </c>
    </row>
    <row r="59" spans="1:6" ht="64.5" customHeight="1" x14ac:dyDescent="0.35">
      <c r="A59" s="39" t="s">
        <v>113</v>
      </c>
      <c r="B59" s="75" t="s">
        <v>107</v>
      </c>
      <c r="C59" s="47" t="s">
        <v>0</v>
      </c>
      <c r="D59" s="43">
        <v>1</v>
      </c>
      <c r="E59" s="41"/>
      <c r="F59" s="65">
        <f t="shared" si="5"/>
        <v>0</v>
      </c>
    </row>
    <row r="60" spans="1:6" ht="64.5" customHeight="1" x14ac:dyDescent="0.35">
      <c r="A60" s="39" t="s">
        <v>139</v>
      </c>
      <c r="B60" s="49" t="s">
        <v>104</v>
      </c>
      <c r="C60" s="1" t="s">
        <v>0</v>
      </c>
      <c r="D60" s="43">
        <f>+D9+12</f>
        <v>124</v>
      </c>
      <c r="E60" s="2"/>
      <c r="F60" s="65">
        <f t="shared" si="5"/>
        <v>0</v>
      </c>
    </row>
    <row r="61" spans="1:6" ht="64.5" customHeight="1" x14ac:dyDescent="0.35">
      <c r="A61" s="39" t="s">
        <v>151</v>
      </c>
      <c r="B61" s="49" t="s">
        <v>141</v>
      </c>
      <c r="C61" s="1" t="s">
        <v>0</v>
      </c>
      <c r="D61" s="43">
        <v>6</v>
      </c>
      <c r="E61" s="2"/>
      <c r="F61" s="65">
        <f t="shared" si="5"/>
        <v>0</v>
      </c>
    </row>
    <row r="62" spans="1:6" ht="64.5" customHeight="1" x14ac:dyDescent="0.35">
      <c r="A62" s="39" t="s">
        <v>152</v>
      </c>
      <c r="B62" s="49" t="s">
        <v>349</v>
      </c>
      <c r="C62" s="1" t="s">
        <v>0</v>
      </c>
      <c r="D62" s="43">
        <f>+D10</f>
        <v>112</v>
      </c>
      <c r="E62" s="2"/>
      <c r="F62" s="65">
        <f t="shared" si="5"/>
        <v>0</v>
      </c>
    </row>
    <row r="63" spans="1:6" ht="56.25" customHeight="1" x14ac:dyDescent="0.35">
      <c r="A63" s="39" t="s">
        <v>153</v>
      </c>
      <c r="B63" s="49" t="s">
        <v>105</v>
      </c>
      <c r="C63" s="1" t="s">
        <v>0</v>
      </c>
      <c r="D63" s="43">
        <f>+D62</f>
        <v>112</v>
      </c>
      <c r="E63" s="2"/>
      <c r="F63" s="65">
        <f t="shared" si="5"/>
        <v>0</v>
      </c>
    </row>
    <row r="64" spans="1:6" ht="57.75" customHeight="1" x14ac:dyDescent="0.35">
      <c r="A64" s="39" t="s">
        <v>154</v>
      </c>
      <c r="B64" s="49" t="s">
        <v>358</v>
      </c>
      <c r="C64" s="49"/>
      <c r="D64" s="49"/>
      <c r="E64" s="49"/>
      <c r="F64" s="49"/>
    </row>
    <row r="65" spans="1:6" ht="77.25" customHeight="1" x14ac:dyDescent="0.35">
      <c r="A65" s="39" t="s">
        <v>55</v>
      </c>
      <c r="B65" s="49" t="s">
        <v>355</v>
      </c>
      <c r="C65" s="1" t="s">
        <v>0</v>
      </c>
      <c r="D65" s="43">
        <f>112*2+1+1</f>
        <v>226</v>
      </c>
      <c r="E65" s="2"/>
      <c r="F65" s="65">
        <f t="shared" ref="F65:F67" si="6">D65*E65</f>
        <v>0</v>
      </c>
    </row>
    <row r="66" spans="1:6" ht="52.5" customHeight="1" x14ac:dyDescent="0.35">
      <c r="A66" s="39" t="s">
        <v>56</v>
      </c>
      <c r="B66" s="49" t="s">
        <v>356</v>
      </c>
      <c r="C66" s="1" t="s">
        <v>0</v>
      </c>
      <c r="D66" s="43">
        <v>4</v>
      </c>
      <c r="E66" s="2"/>
      <c r="F66" s="65">
        <f t="shared" si="6"/>
        <v>0</v>
      </c>
    </row>
    <row r="67" spans="1:6" ht="52.5" customHeight="1" x14ac:dyDescent="0.35">
      <c r="A67" s="39" t="s">
        <v>191</v>
      </c>
      <c r="B67" s="49" t="s">
        <v>357</v>
      </c>
      <c r="C67" s="1" t="s">
        <v>0</v>
      </c>
      <c r="D67" s="43">
        <v>2</v>
      </c>
      <c r="E67" s="2"/>
      <c r="F67" s="65">
        <f t="shared" si="6"/>
        <v>0</v>
      </c>
    </row>
    <row r="68" spans="1:6" ht="52.5" customHeight="1" x14ac:dyDescent="0.35">
      <c r="A68" s="39" t="s">
        <v>155</v>
      </c>
      <c r="B68" s="71" t="s">
        <v>373</v>
      </c>
      <c r="C68" s="1" t="s">
        <v>0</v>
      </c>
      <c r="D68" s="43">
        <v>1</v>
      </c>
      <c r="E68" s="2"/>
      <c r="F68" s="65">
        <f t="shared" si="5"/>
        <v>0</v>
      </c>
    </row>
    <row r="69" spans="1:6" ht="52.5" customHeight="1" x14ac:dyDescent="0.35">
      <c r="A69" s="39" t="s">
        <v>156</v>
      </c>
      <c r="B69" s="71" t="s">
        <v>337</v>
      </c>
      <c r="C69" s="1" t="s">
        <v>0</v>
      </c>
      <c r="D69" s="43">
        <v>2</v>
      </c>
      <c r="E69" s="2"/>
      <c r="F69" s="65">
        <f t="shared" si="5"/>
        <v>0</v>
      </c>
    </row>
    <row r="70" spans="1:6" ht="52.5" customHeight="1" x14ac:dyDescent="0.35">
      <c r="A70" s="39" t="s">
        <v>157</v>
      </c>
      <c r="B70" s="71" t="s">
        <v>142</v>
      </c>
      <c r="C70" s="1" t="s">
        <v>0</v>
      </c>
      <c r="D70" s="43">
        <v>2</v>
      </c>
      <c r="E70" s="2"/>
      <c r="F70" s="65">
        <f t="shared" si="5"/>
        <v>0</v>
      </c>
    </row>
    <row r="71" spans="1:6" ht="52.5" customHeight="1" x14ac:dyDescent="0.35">
      <c r="A71" s="39" t="s">
        <v>199</v>
      </c>
      <c r="B71" s="49" t="s">
        <v>73</v>
      </c>
      <c r="C71" s="1" t="s">
        <v>0</v>
      </c>
      <c r="D71" s="43">
        <v>13</v>
      </c>
      <c r="E71" s="2"/>
      <c r="F71" s="65">
        <f t="shared" si="5"/>
        <v>0</v>
      </c>
    </row>
    <row r="72" spans="1:6" ht="52.5" customHeight="1" x14ac:dyDescent="0.35">
      <c r="A72" s="39" t="s">
        <v>200</v>
      </c>
      <c r="B72" s="71" t="s">
        <v>146</v>
      </c>
      <c r="C72" s="1" t="s">
        <v>0</v>
      </c>
      <c r="D72" s="43">
        <f>13+112</f>
        <v>125</v>
      </c>
      <c r="E72" s="2"/>
      <c r="F72" s="65">
        <f>+E72*D72</f>
        <v>0</v>
      </c>
    </row>
    <row r="73" spans="1:6" ht="52.5" customHeight="1" x14ac:dyDescent="0.35">
      <c r="A73" s="39" t="s">
        <v>201</v>
      </c>
      <c r="B73" s="71" t="s">
        <v>147</v>
      </c>
      <c r="C73" s="1" t="s">
        <v>0</v>
      </c>
      <c r="D73" s="43">
        <f>D61+D60</f>
        <v>130</v>
      </c>
      <c r="E73" s="2"/>
      <c r="F73" s="65">
        <f t="shared" ref="F73:F75" si="7">+E73*D73</f>
        <v>0</v>
      </c>
    </row>
    <row r="74" spans="1:6" ht="52.5" customHeight="1" x14ac:dyDescent="0.35">
      <c r="A74" s="39" t="s">
        <v>202</v>
      </c>
      <c r="B74" s="71" t="s">
        <v>148</v>
      </c>
      <c r="C74" s="1" t="s">
        <v>0</v>
      </c>
      <c r="D74" s="43">
        <f>D73</f>
        <v>130</v>
      </c>
      <c r="E74" s="2"/>
      <c r="F74" s="65">
        <f t="shared" si="7"/>
        <v>0</v>
      </c>
    </row>
    <row r="75" spans="1:6" ht="52.5" customHeight="1" x14ac:dyDescent="0.35">
      <c r="A75" s="39" t="s">
        <v>203</v>
      </c>
      <c r="B75" s="71" t="s">
        <v>149</v>
      </c>
      <c r="C75" s="1" t="s">
        <v>0</v>
      </c>
      <c r="D75" s="43">
        <v>20</v>
      </c>
      <c r="E75" s="2"/>
      <c r="F75" s="65">
        <f t="shared" si="7"/>
        <v>0</v>
      </c>
    </row>
    <row r="76" spans="1:6" ht="52.5" customHeight="1" x14ac:dyDescent="0.35">
      <c r="A76" s="39" t="s">
        <v>204</v>
      </c>
      <c r="B76" s="71" t="s">
        <v>150</v>
      </c>
      <c r="C76" s="1" t="s">
        <v>145</v>
      </c>
      <c r="D76" s="43">
        <f>D73*1.5</f>
        <v>195</v>
      </c>
      <c r="E76" s="2"/>
      <c r="F76" s="65">
        <f>+E76*D76</f>
        <v>0</v>
      </c>
    </row>
    <row r="77" spans="1:6" ht="52.5" customHeight="1" x14ac:dyDescent="0.35">
      <c r="A77" s="39" t="s">
        <v>205</v>
      </c>
      <c r="B77" s="49" t="s">
        <v>115</v>
      </c>
      <c r="C77" s="1" t="s">
        <v>0</v>
      </c>
      <c r="D77" s="41">
        <f>112+10</f>
        <v>122</v>
      </c>
      <c r="E77" s="2"/>
      <c r="F77" s="65">
        <f t="shared" ref="F77" si="8">D77*E77</f>
        <v>0</v>
      </c>
    </row>
    <row r="78" spans="1:6" ht="52.5" customHeight="1" x14ac:dyDescent="0.35">
      <c r="A78" s="39" t="s">
        <v>292</v>
      </c>
      <c r="B78" s="49" t="s">
        <v>106</v>
      </c>
      <c r="C78" s="1" t="s">
        <v>0</v>
      </c>
      <c r="D78" s="41">
        <v>8</v>
      </c>
      <c r="E78" s="2"/>
      <c r="F78" s="65">
        <f t="shared" si="5"/>
        <v>0</v>
      </c>
    </row>
    <row r="79" spans="1:6" ht="52.5" customHeight="1" x14ac:dyDescent="0.35">
      <c r="A79" s="39" t="s">
        <v>338</v>
      </c>
      <c r="B79" s="49" t="s">
        <v>374</v>
      </c>
      <c r="C79" s="33" t="s">
        <v>74</v>
      </c>
      <c r="D79" s="41">
        <v>1</v>
      </c>
      <c r="E79" s="2"/>
      <c r="F79" s="65">
        <f t="shared" si="5"/>
        <v>0</v>
      </c>
    </row>
    <row r="80" spans="1:6" ht="52.5" customHeight="1" x14ac:dyDescent="0.35">
      <c r="A80" s="39" t="s">
        <v>351</v>
      </c>
      <c r="B80" s="75" t="s">
        <v>110</v>
      </c>
      <c r="C80" s="47" t="s">
        <v>40</v>
      </c>
      <c r="D80" s="41">
        <v>1</v>
      </c>
      <c r="E80" s="2"/>
      <c r="F80" s="65">
        <f>E80*D80</f>
        <v>0</v>
      </c>
    </row>
    <row r="81" spans="1:6" ht="52.5" customHeight="1" x14ac:dyDescent="0.35">
      <c r="A81" s="39" t="s">
        <v>354</v>
      </c>
      <c r="B81" s="75" t="s">
        <v>293</v>
      </c>
      <c r="C81" s="47" t="s">
        <v>40</v>
      </c>
      <c r="D81" s="41">
        <v>1</v>
      </c>
      <c r="E81" s="41"/>
      <c r="F81" s="77">
        <f>E81*D81</f>
        <v>0</v>
      </c>
    </row>
    <row r="82" spans="1:6" ht="52.5" customHeight="1" x14ac:dyDescent="0.35">
      <c r="A82" s="17" t="s">
        <v>22</v>
      </c>
      <c r="B82" s="48" t="s">
        <v>210</v>
      </c>
      <c r="C82" s="18"/>
      <c r="D82" s="4"/>
      <c r="E82" s="19"/>
      <c r="F82" s="20">
        <f>SUM(F83:F94)</f>
        <v>0</v>
      </c>
    </row>
    <row r="83" spans="1:6" ht="52.5" customHeight="1" x14ac:dyDescent="0.35">
      <c r="A83" s="39" t="s">
        <v>23</v>
      </c>
      <c r="B83" s="75" t="s">
        <v>211</v>
      </c>
      <c r="C83" s="47"/>
      <c r="D83" s="41"/>
      <c r="E83" s="2"/>
      <c r="F83" s="65"/>
    </row>
    <row r="84" spans="1:6" ht="52.5" customHeight="1" x14ac:dyDescent="0.35">
      <c r="A84" s="39" t="s">
        <v>259</v>
      </c>
      <c r="B84" s="75" t="s">
        <v>249</v>
      </c>
      <c r="C84" s="47" t="s">
        <v>28</v>
      </c>
      <c r="D84" s="41">
        <v>20</v>
      </c>
      <c r="E84" s="2"/>
      <c r="F84" s="65"/>
    </row>
    <row r="85" spans="1:6" ht="52.5" customHeight="1" x14ac:dyDescent="0.35">
      <c r="A85" s="39" t="s">
        <v>260</v>
      </c>
      <c r="B85" s="75" t="s">
        <v>250</v>
      </c>
      <c r="C85" s="47" t="s">
        <v>28</v>
      </c>
      <c r="D85" s="41">
        <v>10</v>
      </c>
      <c r="E85" s="2"/>
      <c r="F85" s="65"/>
    </row>
    <row r="86" spans="1:6" ht="52.5" customHeight="1" x14ac:dyDescent="0.35">
      <c r="A86" s="39" t="s">
        <v>261</v>
      </c>
      <c r="B86" s="75" t="s">
        <v>251</v>
      </c>
      <c r="C86" s="47" t="s">
        <v>28</v>
      </c>
      <c r="D86" s="41">
        <v>15</v>
      </c>
      <c r="E86" s="2"/>
      <c r="F86" s="65"/>
    </row>
    <row r="87" spans="1:6" ht="52.5" customHeight="1" x14ac:dyDescent="0.35">
      <c r="A87" s="39" t="s">
        <v>262</v>
      </c>
      <c r="B87" s="75" t="s">
        <v>252</v>
      </c>
      <c r="C87" s="47" t="s">
        <v>28</v>
      </c>
      <c r="D87" s="41">
        <v>18</v>
      </c>
      <c r="E87" s="2"/>
      <c r="F87" s="65"/>
    </row>
    <row r="88" spans="1:6" ht="52.5" customHeight="1" x14ac:dyDescent="0.35">
      <c r="A88" s="39" t="s">
        <v>27</v>
      </c>
      <c r="B88" s="75" t="s">
        <v>253</v>
      </c>
      <c r="C88" s="47" t="s">
        <v>0</v>
      </c>
      <c r="D88" s="41">
        <v>6</v>
      </c>
      <c r="E88" s="2"/>
      <c r="F88" s="65"/>
    </row>
    <row r="89" spans="1:6" ht="52.5" customHeight="1" x14ac:dyDescent="0.35">
      <c r="A89" s="39" t="s">
        <v>263</v>
      </c>
      <c r="B89" s="75" t="s">
        <v>212</v>
      </c>
      <c r="C89" s="47"/>
      <c r="D89" s="41"/>
      <c r="E89" s="2"/>
      <c r="F89" s="65"/>
    </row>
    <row r="90" spans="1:6" ht="52.5" customHeight="1" x14ac:dyDescent="0.35">
      <c r="A90" s="39" t="s">
        <v>264</v>
      </c>
      <c r="B90" s="75" t="s">
        <v>254</v>
      </c>
      <c r="C90" s="47" t="s">
        <v>0</v>
      </c>
      <c r="D90" s="41">
        <v>7</v>
      </c>
      <c r="E90" s="2"/>
      <c r="F90" s="65"/>
    </row>
    <row r="91" spans="1:6" ht="52.5" customHeight="1" x14ac:dyDescent="0.35">
      <c r="A91" s="39" t="s">
        <v>265</v>
      </c>
      <c r="B91" s="75" t="s">
        <v>255</v>
      </c>
      <c r="C91" s="47" t="s">
        <v>0</v>
      </c>
      <c r="D91" s="41">
        <v>8</v>
      </c>
      <c r="E91" s="2"/>
      <c r="F91" s="65"/>
    </row>
    <row r="92" spans="1:6" ht="52.5" customHeight="1" x14ac:dyDescent="0.35">
      <c r="A92" s="39" t="s">
        <v>266</v>
      </c>
      <c r="B92" s="75" t="s">
        <v>256</v>
      </c>
      <c r="C92" s="47" t="s">
        <v>0</v>
      </c>
      <c r="D92" s="41">
        <v>5</v>
      </c>
      <c r="E92" s="2"/>
      <c r="F92" s="65"/>
    </row>
    <row r="93" spans="1:6" ht="52.5" customHeight="1" x14ac:dyDescent="0.35">
      <c r="A93" s="39" t="s">
        <v>267</v>
      </c>
      <c r="B93" s="75" t="s">
        <v>257</v>
      </c>
      <c r="C93" s="47" t="s">
        <v>0</v>
      </c>
      <c r="D93" s="41">
        <v>7</v>
      </c>
      <c r="E93" s="2"/>
      <c r="F93" s="65"/>
    </row>
    <row r="94" spans="1:6" ht="52.5" customHeight="1" x14ac:dyDescent="0.35">
      <c r="A94" s="39" t="s">
        <v>268</v>
      </c>
      <c r="B94" s="75" t="s">
        <v>258</v>
      </c>
      <c r="C94" s="1" t="s">
        <v>74</v>
      </c>
      <c r="D94" s="41">
        <v>1</v>
      </c>
      <c r="E94" s="2"/>
      <c r="F94" s="65">
        <f>E94*D94</f>
        <v>0</v>
      </c>
    </row>
    <row r="95" spans="1:6" ht="52.5" customHeight="1" x14ac:dyDescent="0.35">
      <c r="A95" s="17" t="s">
        <v>24</v>
      </c>
      <c r="B95" s="48" t="s">
        <v>108</v>
      </c>
      <c r="C95" s="18"/>
      <c r="D95" s="4"/>
      <c r="E95" s="19"/>
      <c r="F95" s="20">
        <f>SUM(F96:F97)</f>
        <v>0</v>
      </c>
    </row>
    <row r="96" spans="1:6" ht="52.5" customHeight="1" x14ac:dyDescent="0.35">
      <c r="A96" s="39" t="s">
        <v>119</v>
      </c>
      <c r="B96" s="75" t="s">
        <v>109</v>
      </c>
      <c r="C96" s="33" t="s">
        <v>74</v>
      </c>
      <c r="D96" s="41">
        <v>180</v>
      </c>
      <c r="E96" s="2"/>
      <c r="F96" s="65">
        <f>E96*D96</f>
        <v>0</v>
      </c>
    </row>
    <row r="97" spans="1:6" ht="52.5" customHeight="1" x14ac:dyDescent="0.35">
      <c r="A97" s="39" t="s">
        <v>120</v>
      </c>
      <c r="B97" s="75" t="s">
        <v>111</v>
      </c>
      <c r="C97" s="47" t="s">
        <v>0</v>
      </c>
      <c r="D97" s="41">
        <v>112</v>
      </c>
      <c r="E97" s="2"/>
      <c r="F97" s="65">
        <f>E97*D97</f>
        <v>0</v>
      </c>
    </row>
    <row r="98" spans="1:6" ht="52.5" customHeight="1" x14ac:dyDescent="0.35">
      <c r="A98" s="17" t="s">
        <v>25</v>
      </c>
      <c r="B98" s="48" t="s">
        <v>39</v>
      </c>
      <c r="C98" s="18"/>
      <c r="D98" s="4"/>
      <c r="E98" s="19"/>
      <c r="F98" s="20">
        <f>SUM(F99:F134)</f>
        <v>0</v>
      </c>
    </row>
    <row r="99" spans="1:6" ht="52.5" customHeight="1" x14ac:dyDescent="0.35">
      <c r="A99" s="39" t="s">
        <v>213</v>
      </c>
      <c r="B99" s="75" t="s">
        <v>158</v>
      </c>
      <c r="C99" s="33" t="s">
        <v>48</v>
      </c>
      <c r="D99" s="41">
        <v>50</v>
      </c>
      <c r="E99" s="2"/>
      <c r="F99" s="65">
        <f>D99*E99</f>
        <v>0</v>
      </c>
    </row>
    <row r="100" spans="1:6" ht="52.5" customHeight="1" x14ac:dyDescent="0.35">
      <c r="A100" s="39" t="s">
        <v>214</v>
      </c>
      <c r="B100" s="75" t="s">
        <v>159</v>
      </c>
      <c r="C100" s="33" t="s">
        <v>48</v>
      </c>
      <c r="D100" s="41">
        <v>30</v>
      </c>
      <c r="E100" s="2"/>
      <c r="F100" s="65">
        <f>D100*E100</f>
        <v>0</v>
      </c>
    </row>
    <row r="101" spans="1:6" ht="52.5" customHeight="1" x14ac:dyDescent="0.35">
      <c r="A101" s="39" t="s">
        <v>215</v>
      </c>
      <c r="B101" s="75" t="s">
        <v>160</v>
      </c>
      <c r="C101" s="33" t="s">
        <v>48</v>
      </c>
      <c r="D101" s="41">
        <v>20</v>
      </c>
      <c r="E101" s="2"/>
      <c r="F101" s="65">
        <f>D101*E101</f>
        <v>0</v>
      </c>
    </row>
    <row r="102" spans="1:6" ht="52.5" customHeight="1" x14ac:dyDescent="0.35">
      <c r="A102" s="39" t="s">
        <v>216</v>
      </c>
      <c r="B102" s="75" t="s">
        <v>166</v>
      </c>
      <c r="C102" s="33" t="s">
        <v>0</v>
      </c>
      <c r="D102" s="41">
        <v>4</v>
      </c>
      <c r="E102" s="2"/>
      <c r="F102" s="65">
        <f>D102*E102</f>
        <v>0</v>
      </c>
    </row>
    <row r="103" spans="1:6" ht="52.5" customHeight="1" x14ac:dyDescent="0.35">
      <c r="A103" s="39" t="s">
        <v>217</v>
      </c>
      <c r="B103" s="75" t="s">
        <v>361</v>
      </c>
      <c r="C103" s="45" t="s">
        <v>0</v>
      </c>
      <c r="D103" s="41">
        <v>1</v>
      </c>
      <c r="E103" s="41"/>
      <c r="F103" s="77">
        <f t="shared" ref="F103:F148" si="9">D103*E103</f>
        <v>0</v>
      </c>
    </row>
    <row r="104" spans="1:6" ht="52.5" customHeight="1" x14ac:dyDescent="0.35">
      <c r="A104" s="39" t="s">
        <v>218</v>
      </c>
      <c r="B104" s="75" t="s">
        <v>362</v>
      </c>
      <c r="C104" s="45" t="s">
        <v>0</v>
      </c>
      <c r="D104" s="41">
        <v>1</v>
      </c>
      <c r="E104" s="41"/>
      <c r="F104" s="77">
        <f t="shared" si="9"/>
        <v>0</v>
      </c>
    </row>
    <row r="105" spans="1:6" ht="66" customHeight="1" x14ac:dyDescent="0.35">
      <c r="A105" s="39" t="s">
        <v>219</v>
      </c>
      <c r="B105" s="75" t="s">
        <v>167</v>
      </c>
      <c r="C105" s="45" t="s">
        <v>0</v>
      </c>
      <c r="D105" s="41">
        <v>135</v>
      </c>
      <c r="E105" s="41"/>
      <c r="F105" s="77">
        <f>D105*E105</f>
        <v>0</v>
      </c>
    </row>
    <row r="106" spans="1:6" ht="52.5" customHeight="1" x14ac:dyDescent="0.35">
      <c r="A106" s="39" t="s">
        <v>220</v>
      </c>
      <c r="B106" s="75" t="s">
        <v>363</v>
      </c>
      <c r="C106" s="45" t="s">
        <v>48</v>
      </c>
      <c r="D106" s="41">
        <v>60</v>
      </c>
      <c r="E106" s="41"/>
      <c r="F106" s="77">
        <f t="shared" ref="F106:F108" si="10">D106*E106</f>
        <v>0</v>
      </c>
    </row>
    <row r="107" spans="1:6" ht="52.5" customHeight="1" x14ac:dyDescent="0.35">
      <c r="A107" s="39" t="s">
        <v>221</v>
      </c>
      <c r="B107" s="75" t="s">
        <v>364</v>
      </c>
      <c r="C107" s="45" t="s">
        <v>48</v>
      </c>
      <c r="D107" s="41">
        <v>40</v>
      </c>
      <c r="E107" s="41"/>
      <c r="F107" s="77">
        <f t="shared" si="10"/>
        <v>0</v>
      </c>
    </row>
    <row r="108" spans="1:6" ht="52.5" customHeight="1" x14ac:dyDescent="0.35">
      <c r="A108" s="39" t="s">
        <v>222</v>
      </c>
      <c r="B108" s="75" t="s">
        <v>365</v>
      </c>
      <c r="C108" s="45" t="s">
        <v>48</v>
      </c>
      <c r="D108" s="41">
        <v>10</v>
      </c>
      <c r="E108" s="41"/>
      <c r="F108" s="77">
        <f t="shared" si="10"/>
        <v>0</v>
      </c>
    </row>
    <row r="109" spans="1:6" ht="52.5" customHeight="1" x14ac:dyDescent="0.35">
      <c r="A109" s="39" t="s">
        <v>223</v>
      </c>
      <c r="B109" s="75" t="s">
        <v>161</v>
      </c>
      <c r="C109" s="33" t="s">
        <v>48</v>
      </c>
      <c r="D109" s="41">
        <v>10</v>
      </c>
      <c r="E109" s="2"/>
      <c r="F109" s="65">
        <f t="shared" si="9"/>
        <v>0</v>
      </c>
    </row>
    <row r="110" spans="1:6" ht="39" x14ac:dyDescent="0.35">
      <c r="A110" s="39" t="s">
        <v>224</v>
      </c>
      <c r="B110" s="75" t="s">
        <v>162</v>
      </c>
      <c r="C110" s="33" t="s">
        <v>48</v>
      </c>
      <c r="D110" s="41">
        <v>266</v>
      </c>
      <c r="E110" s="2"/>
      <c r="F110" s="65">
        <f t="shared" si="9"/>
        <v>0</v>
      </c>
    </row>
    <row r="111" spans="1:6" ht="39" x14ac:dyDescent="0.35">
      <c r="A111" s="39" t="s">
        <v>225</v>
      </c>
      <c r="B111" s="75" t="s">
        <v>163</v>
      </c>
      <c r="C111" s="33" t="s">
        <v>48</v>
      </c>
      <c r="D111" s="41">
        <v>527</v>
      </c>
      <c r="E111" s="2"/>
      <c r="F111" s="65">
        <f t="shared" si="9"/>
        <v>0</v>
      </c>
    </row>
    <row r="112" spans="1:6" ht="39" x14ac:dyDescent="0.35">
      <c r="A112" s="39" t="s">
        <v>226</v>
      </c>
      <c r="B112" s="75" t="s">
        <v>164</v>
      </c>
      <c r="C112" s="33" t="s">
        <v>48</v>
      </c>
      <c r="D112" s="41">
        <v>10</v>
      </c>
      <c r="E112" s="2"/>
      <c r="F112" s="65">
        <f>D112*E112</f>
        <v>0</v>
      </c>
    </row>
    <row r="113" spans="1:6" ht="24" x14ac:dyDescent="0.35">
      <c r="A113" s="39" t="s">
        <v>227</v>
      </c>
      <c r="B113" s="75" t="s">
        <v>128</v>
      </c>
      <c r="C113" s="33" t="s">
        <v>40</v>
      </c>
      <c r="D113" s="41">
        <v>1</v>
      </c>
      <c r="E113" s="2"/>
      <c r="F113" s="65">
        <f t="shared" si="9"/>
        <v>0</v>
      </c>
    </row>
    <row r="114" spans="1:6" ht="24" x14ac:dyDescent="0.35">
      <c r="A114" s="39" t="s">
        <v>228</v>
      </c>
      <c r="B114" s="75" t="s">
        <v>129</v>
      </c>
      <c r="C114" s="33" t="s">
        <v>40</v>
      </c>
      <c r="D114" s="41">
        <v>1</v>
      </c>
      <c r="E114" s="2"/>
      <c r="F114" s="65">
        <f>D114*E114</f>
        <v>0</v>
      </c>
    </row>
    <row r="115" spans="1:6" ht="39" x14ac:dyDescent="0.35">
      <c r="A115" s="39" t="s">
        <v>229</v>
      </c>
      <c r="B115" s="75" t="s">
        <v>165</v>
      </c>
      <c r="C115" s="33" t="s">
        <v>48</v>
      </c>
      <c r="D115" s="41">
        <v>150</v>
      </c>
      <c r="E115" s="2"/>
      <c r="F115" s="65">
        <f>D115*E115</f>
        <v>0</v>
      </c>
    </row>
    <row r="116" spans="1:6" ht="39" x14ac:dyDescent="0.35">
      <c r="A116" s="39" t="s">
        <v>230</v>
      </c>
      <c r="B116" s="75" t="s">
        <v>366</v>
      </c>
      <c r="C116" s="45" t="s">
        <v>48</v>
      </c>
      <c r="D116" s="41">
        <v>540</v>
      </c>
      <c r="E116" s="41"/>
      <c r="F116" s="77">
        <f>D116*E116</f>
        <v>0</v>
      </c>
    </row>
    <row r="117" spans="1:6" ht="39" x14ac:dyDescent="0.35">
      <c r="A117" s="39" t="s">
        <v>231</v>
      </c>
      <c r="B117" s="75" t="s">
        <v>168</v>
      </c>
      <c r="C117" s="33" t="s">
        <v>0</v>
      </c>
      <c r="D117" s="41">
        <v>380</v>
      </c>
      <c r="E117" s="2"/>
      <c r="F117" s="65">
        <f t="shared" si="9"/>
        <v>0</v>
      </c>
    </row>
    <row r="118" spans="1:6" ht="52.5" customHeight="1" x14ac:dyDescent="0.35">
      <c r="A118" s="39" t="s">
        <v>232</v>
      </c>
      <c r="B118" s="75" t="s">
        <v>169</v>
      </c>
      <c r="C118" s="33" t="s">
        <v>0</v>
      </c>
      <c r="D118" s="41">
        <v>236</v>
      </c>
      <c r="E118" s="2"/>
      <c r="F118" s="65">
        <f>D118*E118</f>
        <v>0</v>
      </c>
    </row>
    <row r="119" spans="1:6" ht="39" x14ac:dyDescent="0.35">
      <c r="A119" s="39" t="s">
        <v>233</v>
      </c>
      <c r="B119" s="75" t="s">
        <v>170</v>
      </c>
      <c r="C119" s="33" t="s">
        <v>0</v>
      </c>
      <c r="D119" s="41">
        <v>15</v>
      </c>
      <c r="E119" s="2"/>
      <c r="F119" s="65">
        <f t="shared" si="9"/>
        <v>0</v>
      </c>
    </row>
    <row r="120" spans="1:6" ht="39" x14ac:dyDescent="0.35">
      <c r="A120" s="39" t="s">
        <v>234</v>
      </c>
      <c r="B120" s="75" t="s">
        <v>375</v>
      </c>
      <c r="C120" s="33" t="s">
        <v>0</v>
      </c>
      <c r="D120" s="41">
        <v>66</v>
      </c>
      <c r="E120" s="2"/>
      <c r="F120" s="65">
        <f t="shared" si="9"/>
        <v>0</v>
      </c>
    </row>
    <row r="121" spans="1:6" ht="39" x14ac:dyDescent="0.35">
      <c r="A121" s="39" t="s">
        <v>235</v>
      </c>
      <c r="B121" s="75" t="s">
        <v>171</v>
      </c>
      <c r="C121" s="33" t="s">
        <v>0</v>
      </c>
      <c r="D121" s="41">
        <v>108</v>
      </c>
      <c r="E121" s="2"/>
      <c r="F121" s="65">
        <f t="shared" si="9"/>
        <v>0</v>
      </c>
    </row>
    <row r="122" spans="1:6" ht="63" customHeight="1" x14ac:dyDescent="0.35">
      <c r="A122" s="39" t="s">
        <v>236</v>
      </c>
      <c r="B122" s="75" t="s">
        <v>172</v>
      </c>
      <c r="C122" s="33" t="s">
        <v>0</v>
      </c>
      <c r="D122" s="41">
        <v>151</v>
      </c>
      <c r="E122" s="2"/>
      <c r="F122" s="65">
        <f t="shared" si="9"/>
        <v>0</v>
      </c>
    </row>
    <row r="123" spans="1:6" ht="52.5" customHeight="1" x14ac:dyDescent="0.35">
      <c r="A123" s="39" t="s">
        <v>237</v>
      </c>
      <c r="B123" s="75" t="s">
        <v>173</v>
      </c>
      <c r="C123" s="33" t="s">
        <v>0</v>
      </c>
      <c r="D123" s="41">
        <v>550</v>
      </c>
      <c r="E123" s="2"/>
      <c r="F123" s="65">
        <f t="shared" si="9"/>
        <v>0</v>
      </c>
    </row>
    <row r="124" spans="1:6" ht="62.25" customHeight="1" x14ac:dyDescent="0.35">
      <c r="A124" s="39" t="s">
        <v>238</v>
      </c>
      <c r="B124" s="75" t="s">
        <v>174</v>
      </c>
      <c r="C124" s="33" t="s">
        <v>0</v>
      </c>
      <c r="D124" s="41">
        <v>4</v>
      </c>
      <c r="E124" s="2"/>
      <c r="F124" s="65">
        <f t="shared" si="9"/>
        <v>0</v>
      </c>
    </row>
    <row r="125" spans="1:6" ht="62.25" customHeight="1" x14ac:dyDescent="0.35">
      <c r="A125" s="39" t="s">
        <v>239</v>
      </c>
      <c r="B125" s="75" t="s">
        <v>367</v>
      </c>
      <c r="C125" s="45" t="s">
        <v>0</v>
      </c>
      <c r="D125" s="41">
        <v>16</v>
      </c>
      <c r="E125" s="41"/>
      <c r="F125" s="77">
        <f t="shared" si="9"/>
        <v>0</v>
      </c>
    </row>
    <row r="126" spans="1:6" ht="64.5" customHeight="1" x14ac:dyDescent="0.35">
      <c r="A126" s="39" t="s">
        <v>240</v>
      </c>
      <c r="B126" s="75" t="s">
        <v>175</v>
      </c>
      <c r="C126" s="33" t="s">
        <v>0</v>
      </c>
      <c r="D126" s="41">
        <v>112</v>
      </c>
      <c r="E126" s="2"/>
      <c r="F126" s="65">
        <f t="shared" si="9"/>
        <v>0</v>
      </c>
    </row>
    <row r="127" spans="1:6" ht="69" customHeight="1" x14ac:dyDescent="0.35">
      <c r="A127" s="39" t="s">
        <v>241</v>
      </c>
      <c r="B127" s="75" t="s">
        <v>176</v>
      </c>
      <c r="C127" s="33" t="s">
        <v>0</v>
      </c>
      <c r="D127" s="41">
        <v>64</v>
      </c>
      <c r="E127" s="2"/>
      <c r="F127" s="65">
        <f t="shared" si="9"/>
        <v>0</v>
      </c>
    </row>
    <row r="128" spans="1:6" ht="90.75" customHeight="1" x14ac:dyDescent="0.35">
      <c r="A128" s="39" t="s">
        <v>242</v>
      </c>
      <c r="B128" s="75" t="s">
        <v>177</v>
      </c>
      <c r="C128" s="33" t="s">
        <v>0</v>
      </c>
      <c r="D128" s="41">
        <v>128</v>
      </c>
      <c r="E128" s="2"/>
      <c r="F128" s="65">
        <f>D128*E128</f>
        <v>0</v>
      </c>
    </row>
    <row r="129" spans="1:7" ht="52.5" customHeight="1" x14ac:dyDescent="0.35">
      <c r="A129" s="39" t="s">
        <v>285</v>
      </c>
      <c r="B129" s="75" t="s">
        <v>178</v>
      </c>
      <c r="C129" s="33" t="s">
        <v>0</v>
      </c>
      <c r="D129" s="41">
        <v>224</v>
      </c>
      <c r="E129" s="2"/>
      <c r="F129" s="65">
        <f>D129*E129</f>
        <v>0</v>
      </c>
    </row>
    <row r="130" spans="1:7" ht="62.25" customHeight="1" x14ac:dyDescent="0.35">
      <c r="A130" s="39" t="s">
        <v>368</v>
      </c>
      <c r="B130" s="75" t="s">
        <v>179</v>
      </c>
      <c r="C130" s="33" t="s">
        <v>0</v>
      </c>
      <c r="D130" s="41">
        <v>19</v>
      </c>
      <c r="E130" s="2"/>
      <c r="F130" s="65">
        <f>D130*E130</f>
        <v>0</v>
      </c>
    </row>
    <row r="131" spans="1:7" ht="62.25" customHeight="1" x14ac:dyDescent="0.35">
      <c r="A131" s="39" t="s">
        <v>369</v>
      </c>
      <c r="B131" s="75" t="s">
        <v>180</v>
      </c>
      <c r="C131" s="33" t="s">
        <v>0</v>
      </c>
      <c r="D131" s="41">
        <v>243</v>
      </c>
      <c r="E131" s="2"/>
      <c r="F131" s="65">
        <f t="shared" si="9"/>
        <v>0</v>
      </c>
    </row>
    <row r="132" spans="1:7" ht="62.25" customHeight="1" x14ac:dyDescent="0.35">
      <c r="A132" s="39" t="s">
        <v>370</v>
      </c>
      <c r="B132" s="75" t="s">
        <v>181</v>
      </c>
      <c r="C132" s="33" t="s">
        <v>0</v>
      </c>
      <c r="D132" s="41">
        <v>11</v>
      </c>
      <c r="E132" s="2"/>
      <c r="F132" s="65">
        <f t="shared" si="9"/>
        <v>0</v>
      </c>
    </row>
    <row r="133" spans="1:7" ht="52.5" customHeight="1" x14ac:dyDescent="0.35">
      <c r="A133" s="39" t="s">
        <v>371</v>
      </c>
      <c r="B133" s="75" t="s">
        <v>182</v>
      </c>
      <c r="C133" s="33" t="s">
        <v>0</v>
      </c>
      <c r="D133" s="41">
        <v>115</v>
      </c>
      <c r="E133" s="2"/>
      <c r="F133" s="65">
        <f t="shared" si="9"/>
        <v>0</v>
      </c>
      <c r="G133" s="10"/>
    </row>
    <row r="134" spans="1:7" ht="52.5" customHeight="1" x14ac:dyDescent="0.35">
      <c r="A134" s="39" t="s">
        <v>372</v>
      </c>
      <c r="B134" s="75" t="s">
        <v>183</v>
      </c>
      <c r="C134" s="33" t="s">
        <v>0</v>
      </c>
      <c r="D134" s="41">
        <v>151</v>
      </c>
      <c r="E134" s="2"/>
      <c r="F134" s="65">
        <f t="shared" si="9"/>
        <v>0</v>
      </c>
      <c r="G134" s="10"/>
    </row>
    <row r="135" spans="1:7" ht="52.5" customHeight="1" x14ac:dyDescent="0.35">
      <c r="A135" s="17" t="s">
        <v>26</v>
      </c>
      <c r="B135" s="48" t="s">
        <v>295</v>
      </c>
      <c r="C135" s="18"/>
      <c r="D135" s="4"/>
      <c r="E135" s="19"/>
      <c r="F135" s="20">
        <f>SUM(F136:F140)</f>
        <v>0</v>
      </c>
      <c r="G135" s="10"/>
    </row>
    <row r="136" spans="1:7" ht="52.5" customHeight="1" x14ac:dyDescent="0.35">
      <c r="A136" s="39" t="s">
        <v>243</v>
      </c>
      <c r="B136" s="75" t="s">
        <v>296</v>
      </c>
      <c r="C136" s="33" t="s">
        <v>22</v>
      </c>
      <c r="D136" s="41">
        <v>1</v>
      </c>
      <c r="E136" s="2"/>
      <c r="F136" s="65">
        <f>E136*D136</f>
        <v>0</v>
      </c>
    </row>
    <row r="137" spans="1:7" ht="52.5" customHeight="1" x14ac:dyDescent="0.35">
      <c r="A137" s="39" t="s">
        <v>244</v>
      </c>
      <c r="B137" s="75" t="s">
        <v>297</v>
      </c>
      <c r="C137" s="33" t="s">
        <v>0</v>
      </c>
      <c r="D137" s="41">
        <v>132</v>
      </c>
      <c r="E137" s="2"/>
      <c r="F137" s="65">
        <f>E137*D137</f>
        <v>0</v>
      </c>
    </row>
    <row r="138" spans="1:7" ht="52.5" customHeight="1" x14ac:dyDescent="0.35">
      <c r="A138" s="39" t="s">
        <v>245</v>
      </c>
      <c r="B138" s="75" t="s">
        <v>298</v>
      </c>
      <c r="C138" s="33" t="s">
        <v>0</v>
      </c>
      <c r="D138" s="41">
        <v>18</v>
      </c>
      <c r="E138" s="2"/>
      <c r="F138" s="65">
        <f>E138*D138</f>
        <v>0</v>
      </c>
      <c r="G138" s="21"/>
    </row>
    <row r="139" spans="1:7" ht="52.5" customHeight="1" x14ac:dyDescent="0.35">
      <c r="A139" s="39" t="s">
        <v>246</v>
      </c>
      <c r="B139" s="75" t="s">
        <v>299</v>
      </c>
      <c r="C139" s="33" t="s">
        <v>0</v>
      </c>
      <c r="D139" s="41">
        <v>10</v>
      </c>
      <c r="E139" s="2"/>
      <c r="F139" s="65">
        <f>E139*D139</f>
        <v>0</v>
      </c>
      <c r="G139" s="21"/>
    </row>
    <row r="140" spans="1:7" ht="52.5" customHeight="1" x14ac:dyDescent="0.35">
      <c r="A140" s="39" t="s">
        <v>247</v>
      </c>
      <c r="B140" s="75" t="s">
        <v>300</v>
      </c>
      <c r="C140" s="33" t="s">
        <v>24</v>
      </c>
      <c r="D140" s="41">
        <v>1</v>
      </c>
      <c r="E140" s="2"/>
      <c r="F140" s="65">
        <f>E140*D140</f>
        <v>0</v>
      </c>
    </row>
    <row r="141" spans="1:7" ht="52.5" customHeight="1" x14ac:dyDescent="0.35">
      <c r="A141" s="17" t="s">
        <v>207</v>
      </c>
      <c r="B141" s="48" t="s">
        <v>269</v>
      </c>
      <c r="C141" s="18"/>
      <c r="D141" s="4"/>
      <c r="E141" s="19"/>
      <c r="F141" s="20">
        <f>SUM(F142:F148)</f>
        <v>0</v>
      </c>
    </row>
    <row r="142" spans="1:7" ht="52.5" customHeight="1" x14ac:dyDescent="0.35">
      <c r="A142" s="39" t="s">
        <v>277</v>
      </c>
      <c r="B142" s="75" t="s">
        <v>270</v>
      </c>
      <c r="C142" s="33" t="s">
        <v>0</v>
      </c>
      <c r="D142" s="41">
        <v>24</v>
      </c>
      <c r="E142" s="2"/>
      <c r="F142" s="65">
        <f t="shared" si="9"/>
        <v>0</v>
      </c>
    </row>
    <row r="143" spans="1:7" ht="52.5" customHeight="1" x14ac:dyDescent="0.35">
      <c r="A143" s="39" t="s">
        <v>278</v>
      </c>
      <c r="B143" s="75" t="s">
        <v>271</v>
      </c>
      <c r="C143" s="33" t="s">
        <v>0</v>
      </c>
      <c r="D143" s="41">
        <v>10</v>
      </c>
      <c r="E143" s="2"/>
      <c r="F143" s="65">
        <f t="shared" si="9"/>
        <v>0</v>
      </c>
    </row>
    <row r="144" spans="1:7" ht="52.5" customHeight="1" x14ac:dyDescent="0.35">
      <c r="A144" s="39" t="s">
        <v>279</v>
      </c>
      <c r="B144" s="75" t="s">
        <v>272</v>
      </c>
      <c r="C144" s="33" t="s">
        <v>0</v>
      </c>
      <c r="D144" s="41">
        <v>3</v>
      </c>
      <c r="E144" s="2"/>
      <c r="F144" s="65">
        <f t="shared" si="9"/>
        <v>0</v>
      </c>
    </row>
    <row r="145" spans="1:6" ht="52.5" customHeight="1" x14ac:dyDescent="0.35">
      <c r="A145" s="39" t="s">
        <v>280</v>
      </c>
      <c r="B145" s="75" t="s">
        <v>273</v>
      </c>
      <c r="C145" s="33" t="s">
        <v>0</v>
      </c>
      <c r="D145" s="41">
        <v>1</v>
      </c>
      <c r="E145" s="2"/>
      <c r="F145" s="65">
        <f t="shared" si="9"/>
        <v>0</v>
      </c>
    </row>
    <row r="146" spans="1:6" ht="52.5" customHeight="1" x14ac:dyDescent="0.35">
      <c r="A146" s="39" t="s">
        <v>281</v>
      </c>
      <c r="B146" s="75" t="s">
        <v>274</v>
      </c>
      <c r="C146" s="33" t="s">
        <v>0</v>
      </c>
      <c r="D146" s="41">
        <v>1</v>
      </c>
      <c r="E146" s="2"/>
      <c r="F146" s="65">
        <f t="shared" si="9"/>
        <v>0</v>
      </c>
    </row>
    <row r="147" spans="1:6" ht="52.5" customHeight="1" x14ac:dyDescent="0.35">
      <c r="A147" s="39" t="s">
        <v>282</v>
      </c>
      <c r="B147" s="75" t="s">
        <v>275</v>
      </c>
      <c r="C147" s="33" t="s">
        <v>0</v>
      </c>
      <c r="D147" s="41">
        <v>1</v>
      </c>
      <c r="E147" s="2"/>
      <c r="F147" s="65">
        <f t="shared" si="9"/>
        <v>0</v>
      </c>
    </row>
    <row r="148" spans="1:6" ht="52.5" customHeight="1" x14ac:dyDescent="0.35">
      <c r="A148" s="39" t="s">
        <v>302</v>
      </c>
      <c r="B148" s="75" t="s">
        <v>276</v>
      </c>
      <c r="C148" s="33" t="s">
        <v>24</v>
      </c>
      <c r="D148" s="41">
        <v>1</v>
      </c>
      <c r="E148" s="2"/>
      <c r="F148" s="65">
        <f t="shared" si="9"/>
        <v>0</v>
      </c>
    </row>
    <row r="149" spans="1:6" ht="52.5" customHeight="1" x14ac:dyDescent="0.35">
      <c r="A149" s="17" t="s">
        <v>206</v>
      </c>
      <c r="B149" s="48" t="s">
        <v>130</v>
      </c>
      <c r="C149" s="18"/>
      <c r="D149" s="4"/>
      <c r="E149" s="19"/>
      <c r="F149" s="20">
        <f>SUM(F150:F155)</f>
        <v>0</v>
      </c>
    </row>
    <row r="150" spans="1:6" ht="52.5" customHeight="1" x14ac:dyDescent="0.35">
      <c r="A150" s="39" t="s">
        <v>303</v>
      </c>
      <c r="B150" s="75" t="s">
        <v>184</v>
      </c>
      <c r="C150" s="33" t="s">
        <v>0</v>
      </c>
      <c r="D150" s="41">
        <v>1</v>
      </c>
      <c r="E150" s="2"/>
      <c r="F150" s="65">
        <f t="shared" ref="F150:F154" si="11">D150*E150</f>
        <v>0</v>
      </c>
    </row>
    <row r="151" spans="1:6" ht="52.5" customHeight="1" x14ac:dyDescent="0.35">
      <c r="A151" s="39" t="s">
        <v>304</v>
      </c>
      <c r="B151" s="75" t="s">
        <v>185</v>
      </c>
      <c r="C151" s="33" t="s">
        <v>0</v>
      </c>
      <c r="D151" s="41">
        <v>20</v>
      </c>
      <c r="E151" s="2"/>
      <c r="F151" s="65">
        <f t="shared" si="11"/>
        <v>0</v>
      </c>
    </row>
    <row r="152" spans="1:6" ht="52.5" customHeight="1" x14ac:dyDescent="0.35">
      <c r="A152" s="39" t="s">
        <v>305</v>
      </c>
      <c r="B152" s="75" t="s">
        <v>186</v>
      </c>
      <c r="C152" s="33" t="s">
        <v>0</v>
      </c>
      <c r="D152" s="41">
        <v>1</v>
      </c>
      <c r="E152" s="2"/>
      <c r="F152" s="65">
        <f t="shared" si="11"/>
        <v>0</v>
      </c>
    </row>
    <row r="153" spans="1:6" ht="52.5" customHeight="1" x14ac:dyDescent="0.35">
      <c r="A153" s="39" t="s">
        <v>306</v>
      </c>
      <c r="B153" s="75" t="s">
        <v>187</v>
      </c>
      <c r="C153" s="33" t="s">
        <v>131</v>
      </c>
      <c r="D153" s="41">
        <v>1</v>
      </c>
      <c r="E153" s="2"/>
      <c r="F153" s="65">
        <f t="shared" si="11"/>
        <v>0</v>
      </c>
    </row>
    <row r="154" spans="1:6" ht="52.5" customHeight="1" x14ac:dyDescent="0.35">
      <c r="A154" s="39" t="s">
        <v>307</v>
      </c>
      <c r="B154" s="75" t="s">
        <v>188</v>
      </c>
      <c r="C154" s="33" t="s">
        <v>131</v>
      </c>
      <c r="D154" s="41">
        <v>1</v>
      </c>
      <c r="E154" s="2"/>
      <c r="F154" s="65">
        <f t="shared" si="11"/>
        <v>0</v>
      </c>
    </row>
    <row r="155" spans="1:6" ht="52.5" customHeight="1" x14ac:dyDescent="0.35">
      <c r="A155" s="39" t="s">
        <v>308</v>
      </c>
      <c r="B155" s="75" t="s">
        <v>189</v>
      </c>
      <c r="C155" s="33" t="s">
        <v>0</v>
      </c>
      <c r="D155" s="41">
        <v>121</v>
      </c>
      <c r="E155" s="2"/>
      <c r="F155" s="65">
        <f>D155*E155</f>
        <v>0</v>
      </c>
    </row>
    <row r="156" spans="1:6" ht="52.5" customHeight="1" x14ac:dyDescent="0.35">
      <c r="A156" s="17" t="s">
        <v>208</v>
      </c>
      <c r="B156" s="48" t="s">
        <v>132</v>
      </c>
      <c r="C156" s="18"/>
      <c r="D156" s="4"/>
      <c r="E156" s="19"/>
      <c r="F156" s="20">
        <f>SUM(F157:F163)</f>
        <v>0</v>
      </c>
    </row>
    <row r="157" spans="1:6" ht="52.5" customHeight="1" x14ac:dyDescent="0.35">
      <c r="A157" s="39" t="s">
        <v>309</v>
      </c>
      <c r="B157" s="49" t="s">
        <v>117</v>
      </c>
      <c r="C157" s="1" t="s">
        <v>0</v>
      </c>
      <c r="D157" s="2">
        <f>112+13</f>
        <v>125</v>
      </c>
      <c r="E157" s="2"/>
      <c r="F157" s="69">
        <f>+D157*E157</f>
        <v>0</v>
      </c>
    </row>
    <row r="158" spans="1:6" ht="52.5" customHeight="1" x14ac:dyDescent="0.35">
      <c r="A158" s="39" t="s">
        <v>310</v>
      </c>
      <c r="B158" s="49" t="s">
        <v>116</v>
      </c>
      <c r="C158" s="1"/>
      <c r="D158" s="2"/>
      <c r="E158" s="2"/>
      <c r="F158" s="69"/>
    </row>
    <row r="159" spans="1:6" ht="52.5" customHeight="1" x14ac:dyDescent="0.35">
      <c r="A159" s="39" t="s">
        <v>311</v>
      </c>
      <c r="B159" s="49" t="s">
        <v>121</v>
      </c>
      <c r="C159" s="1" t="s">
        <v>22</v>
      </c>
      <c r="D159" s="2">
        <v>1</v>
      </c>
      <c r="E159" s="2"/>
      <c r="F159" s="69">
        <f>+D159*E159</f>
        <v>0</v>
      </c>
    </row>
    <row r="160" spans="1:6" ht="52.5" customHeight="1" x14ac:dyDescent="0.35">
      <c r="A160" s="39" t="s">
        <v>312</v>
      </c>
      <c r="B160" s="49" t="s">
        <v>123</v>
      </c>
      <c r="C160" s="1" t="s">
        <v>22</v>
      </c>
      <c r="D160" s="2">
        <v>2</v>
      </c>
      <c r="E160" s="2"/>
      <c r="F160" s="69">
        <f t="shared" ref="F160" si="12">+D160*E160</f>
        <v>0</v>
      </c>
    </row>
    <row r="161" spans="1:6" ht="52.5" customHeight="1" x14ac:dyDescent="0.35">
      <c r="A161" s="39" t="s">
        <v>313</v>
      </c>
      <c r="B161" s="49" t="s">
        <v>118</v>
      </c>
      <c r="C161" s="1"/>
      <c r="D161" s="2"/>
      <c r="E161" s="2"/>
      <c r="F161" s="69"/>
    </row>
    <row r="162" spans="1:6" ht="52.5" customHeight="1" x14ac:dyDescent="0.35">
      <c r="A162" s="39" t="s">
        <v>314</v>
      </c>
      <c r="B162" s="49" t="s">
        <v>121</v>
      </c>
      <c r="C162" s="1" t="s">
        <v>22</v>
      </c>
      <c r="D162" s="2">
        <v>1</v>
      </c>
      <c r="E162" s="2"/>
      <c r="F162" s="69">
        <f>+D162*E162</f>
        <v>0</v>
      </c>
    </row>
    <row r="163" spans="1:6" ht="52.5" customHeight="1" x14ac:dyDescent="0.35">
      <c r="A163" s="39" t="s">
        <v>315</v>
      </c>
      <c r="B163" s="49" t="s">
        <v>122</v>
      </c>
      <c r="C163" s="1" t="s">
        <v>28</v>
      </c>
      <c r="D163" s="2">
        <v>550</v>
      </c>
      <c r="E163" s="2"/>
      <c r="F163" s="69">
        <f>+D163*E163</f>
        <v>0</v>
      </c>
    </row>
    <row r="164" spans="1:6" ht="52.5" customHeight="1" x14ac:dyDescent="0.35">
      <c r="A164" s="17" t="s">
        <v>248</v>
      </c>
      <c r="B164" s="48" t="s">
        <v>61</v>
      </c>
      <c r="C164" s="18"/>
      <c r="D164" s="4"/>
      <c r="E164" s="19"/>
      <c r="F164" s="20" t="e">
        <f>SUM(F165:F169)</f>
        <v>#REF!</v>
      </c>
    </row>
    <row r="165" spans="1:6" ht="52.5" customHeight="1" x14ac:dyDescent="0.35">
      <c r="A165" s="39" t="s">
        <v>316</v>
      </c>
      <c r="B165" s="49" t="s">
        <v>62</v>
      </c>
      <c r="C165" s="1" t="s">
        <v>11</v>
      </c>
      <c r="D165" s="2" t="e">
        <f>#REF!</f>
        <v>#REF!</v>
      </c>
      <c r="E165" s="2"/>
      <c r="F165" s="69" t="e">
        <f>D165*E165</f>
        <v>#REF!</v>
      </c>
    </row>
    <row r="166" spans="1:6" ht="52.5" customHeight="1" x14ac:dyDescent="0.35">
      <c r="A166" s="39" t="s">
        <v>317</v>
      </c>
      <c r="B166" s="75" t="s">
        <v>124</v>
      </c>
      <c r="C166" s="1" t="s">
        <v>11</v>
      </c>
      <c r="D166" s="2" t="e">
        <f>#REF!</f>
        <v>#REF!</v>
      </c>
      <c r="E166" s="2"/>
      <c r="F166" s="69" t="e">
        <f>D166*E166</f>
        <v>#REF!</v>
      </c>
    </row>
    <row r="167" spans="1:6" ht="52.5" customHeight="1" x14ac:dyDescent="0.35">
      <c r="A167" s="39" t="s">
        <v>318</v>
      </c>
      <c r="B167" s="49" t="s">
        <v>125</v>
      </c>
      <c r="C167" s="1" t="s">
        <v>11</v>
      </c>
      <c r="D167" s="2" t="e">
        <f>#REF!</f>
        <v>#REF!</v>
      </c>
      <c r="E167" s="2"/>
      <c r="F167" s="65" t="e">
        <f t="shared" ref="F167:F168" si="13">D167*E167</f>
        <v>#REF!</v>
      </c>
    </row>
    <row r="168" spans="1:6" ht="52.5" customHeight="1" x14ac:dyDescent="0.35">
      <c r="A168" s="39" t="s">
        <v>319</v>
      </c>
      <c r="B168" s="49" t="s">
        <v>126</v>
      </c>
      <c r="C168" s="1" t="s">
        <v>11</v>
      </c>
      <c r="D168" s="2">
        <v>10</v>
      </c>
      <c r="E168" s="2"/>
      <c r="F168" s="65">
        <f t="shared" si="13"/>
        <v>0</v>
      </c>
    </row>
    <row r="169" spans="1:6" ht="52.5" customHeight="1" x14ac:dyDescent="0.35">
      <c r="A169" s="39" t="s">
        <v>360</v>
      </c>
      <c r="B169" s="49" t="s">
        <v>359</v>
      </c>
      <c r="C169" s="1" t="s">
        <v>11</v>
      </c>
      <c r="D169" s="2">
        <v>20</v>
      </c>
      <c r="E169" s="2"/>
      <c r="F169" s="65">
        <f>+E169*D169</f>
        <v>0</v>
      </c>
    </row>
    <row r="170" spans="1:6" ht="52.5" customHeight="1" x14ac:dyDescent="0.35">
      <c r="A170" s="17" t="s">
        <v>283</v>
      </c>
      <c r="B170" s="48" t="s">
        <v>114</v>
      </c>
      <c r="C170" s="18"/>
      <c r="D170" s="4"/>
      <c r="E170" s="19"/>
      <c r="F170" s="20" t="e">
        <f>SUM(F171:F175)</f>
        <v>#REF!</v>
      </c>
    </row>
    <row r="171" spans="1:6" ht="52.5" customHeight="1" x14ac:dyDescent="0.35">
      <c r="A171" s="39" t="s">
        <v>320</v>
      </c>
      <c r="B171" s="59" t="s">
        <v>112</v>
      </c>
      <c r="C171" s="47" t="s">
        <v>11</v>
      </c>
      <c r="D171" s="41">
        <v>50</v>
      </c>
      <c r="E171" s="2"/>
      <c r="F171" s="65">
        <f>D171*E171</f>
        <v>0</v>
      </c>
    </row>
    <row r="172" spans="1:6" ht="52.5" customHeight="1" x14ac:dyDescent="0.35">
      <c r="A172" s="39" t="s">
        <v>321</v>
      </c>
      <c r="B172" s="59" t="s">
        <v>127</v>
      </c>
      <c r="C172" s="47" t="s">
        <v>11</v>
      </c>
      <c r="D172" s="41" t="e">
        <f>ROUNDUP(#REF!,0)</f>
        <v>#REF!</v>
      </c>
      <c r="E172" s="2"/>
      <c r="F172" s="65" t="e">
        <f>D172*E172</f>
        <v>#REF!</v>
      </c>
    </row>
    <row r="173" spans="1:6" ht="52.5" customHeight="1" x14ac:dyDescent="0.35">
      <c r="A173" s="39" t="s">
        <v>322</v>
      </c>
      <c r="B173" s="75" t="s">
        <v>331</v>
      </c>
      <c r="C173" s="1" t="s">
        <v>11</v>
      </c>
      <c r="D173" s="46" t="e">
        <f>#REF!</f>
        <v>#REF!</v>
      </c>
      <c r="E173" s="7"/>
      <c r="F173" s="65" t="e">
        <f>D173*E173</f>
        <v>#REF!</v>
      </c>
    </row>
    <row r="174" spans="1:6" ht="52.5" customHeight="1" x14ac:dyDescent="0.35">
      <c r="A174" s="39" t="s">
        <v>323</v>
      </c>
      <c r="B174" s="75" t="s">
        <v>190</v>
      </c>
      <c r="C174" s="1" t="s">
        <v>11</v>
      </c>
      <c r="D174" s="41">
        <v>3200</v>
      </c>
      <c r="E174" s="2"/>
      <c r="F174" s="65">
        <f>D174*E174</f>
        <v>0</v>
      </c>
    </row>
    <row r="175" spans="1:6" ht="52.5" customHeight="1" thickBot="1" x14ac:dyDescent="0.4">
      <c r="A175" s="39" t="s">
        <v>324</v>
      </c>
      <c r="B175" s="66" t="s">
        <v>135</v>
      </c>
      <c r="C175" s="67" t="s">
        <v>11</v>
      </c>
      <c r="D175" s="68">
        <v>1105</v>
      </c>
      <c r="E175" s="68"/>
      <c r="F175" s="70">
        <f t="shared" ref="F175" si="14">D175*E175</f>
        <v>0</v>
      </c>
    </row>
    <row r="176" spans="1:6" ht="52.5" customHeight="1" x14ac:dyDescent="0.35">
      <c r="A176" s="17" t="s">
        <v>287</v>
      </c>
      <c r="B176" s="48" t="s">
        <v>133</v>
      </c>
      <c r="C176" s="18"/>
      <c r="D176" s="4"/>
      <c r="E176" s="19"/>
      <c r="F176" s="20">
        <f>SUM(F177:F179)</f>
        <v>0</v>
      </c>
    </row>
    <row r="177" spans="1:6" ht="52.5" customHeight="1" x14ac:dyDescent="0.35">
      <c r="A177" s="39" t="s">
        <v>325</v>
      </c>
      <c r="B177" s="59" t="s">
        <v>137</v>
      </c>
      <c r="C177" s="47" t="s">
        <v>11</v>
      </c>
      <c r="D177" s="41">
        <f>940-570</f>
        <v>370</v>
      </c>
      <c r="E177" s="2"/>
      <c r="F177" s="65">
        <f>D177*E177</f>
        <v>0</v>
      </c>
    </row>
    <row r="178" spans="1:6" ht="52.5" customHeight="1" x14ac:dyDescent="0.35">
      <c r="A178" s="39" t="s">
        <v>326</v>
      </c>
      <c r="B178" s="59" t="s">
        <v>136</v>
      </c>
      <c r="C178" s="47" t="s">
        <v>11</v>
      </c>
      <c r="D178" s="41">
        <v>20</v>
      </c>
      <c r="E178" s="2"/>
      <c r="F178" s="65">
        <f>D178*E178</f>
        <v>0</v>
      </c>
    </row>
    <row r="179" spans="1:6" ht="52.5" customHeight="1" x14ac:dyDescent="0.35">
      <c r="A179" s="39" t="s">
        <v>327</v>
      </c>
      <c r="B179" s="59" t="s">
        <v>330</v>
      </c>
      <c r="C179" s="47" t="s">
        <v>11</v>
      </c>
      <c r="D179" s="41">
        <f>570+300</f>
        <v>870</v>
      </c>
      <c r="E179" s="2"/>
      <c r="F179" s="65">
        <f>D179*E179</f>
        <v>0</v>
      </c>
    </row>
    <row r="180" spans="1:6" ht="52.5" customHeight="1" x14ac:dyDescent="0.35">
      <c r="A180" s="17" t="s">
        <v>301</v>
      </c>
      <c r="B180" s="48" t="s">
        <v>286</v>
      </c>
      <c r="C180" s="18"/>
      <c r="D180" s="4"/>
      <c r="E180" s="19"/>
      <c r="F180" s="20">
        <f>SUM(F181:F182)</f>
        <v>0</v>
      </c>
    </row>
    <row r="181" spans="1:6" ht="52.5" customHeight="1" x14ac:dyDescent="0.35">
      <c r="A181" s="39" t="s">
        <v>328</v>
      </c>
      <c r="B181" s="59" t="s">
        <v>291</v>
      </c>
      <c r="C181" s="1" t="s">
        <v>22</v>
      </c>
      <c r="D181" s="41">
        <v>1</v>
      </c>
      <c r="E181" s="2"/>
      <c r="F181" s="65">
        <f>D181*E181</f>
        <v>0</v>
      </c>
    </row>
    <row r="182" spans="1:6" ht="52.5" customHeight="1" x14ac:dyDescent="0.35">
      <c r="A182" s="39" t="s">
        <v>329</v>
      </c>
      <c r="B182" s="49" t="s">
        <v>290</v>
      </c>
      <c r="C182" s="1" t="s">
        <v>22</v>
      </c>
      <c r="D182" s="2">
        <v>1</v>
      </c>
      <c r="E182" s="2"/>
      <c r="F182" s="69">
        <f>+D182*E182</f>
        <v>0</v>
      </c>
    </row>
    <row r="183" spans="1:6" ht="52.5" customHeight="1" x14ac:dyDescent="0.35">
      <c r="A183" s="8"/>
      <c r="B183" s="9"/>
      <c r="C183" s="120" t="s">
        <v>20</v>
      </c>
      <c r="D183" s="121"/>
      <c r="E183" s="121"/>
      <c r="F183" s="24" t="e">
        <f>+F176+F170+F164+F156+F149+F98+F95+F48+F37+F21+F4+F141+F82+F180+F135</f>
        <v>#REF!</v>
      </c>
    </row>
    <row r="184" spans="1:6" ht="52.5" customHeight="1" x14ac:dyDescent="0.35">
      <c r="A184" s="8"/>
      <c r="B184" s="9"/>
      <c r="C184" s="116" t="s">
        <v>3</v>
      </c>
      <c r="D184" s="117"/>
      <c r="E184" s="117"/>
      <c r="F184" s="22" t="e">
        <f>F183*0.2</f>
        <v>#REF!</v>
      </c>
    </row>
    <row r="185" spans="1:6" ht="52.5" customHeight="1" thickBot="1" x14ac:dyDescent="0.4">
      <c r="A185" s="8"/>
      <c r="B185" s="9"/>
      <c r="C185" s="118" t="s">
        <v>4</v>
      </c>
      <c r="D185" s="119"/>
      <c r="E185" s="119"/>
      <c r="F185" s="23" t="e">
        <f>F184+F183</f>
        <v>#REF!</v>
      </c>
    </row>
  </sheetData>
  <mergeCells count="5">
    <mergeCell ref="C183:E183"/>
    <mergeCell ref="C184:E184"/>
    <mergeCell ref="C185:E185"/>
    <mergeCell ref="A1:F1"/>
    <mergeCell ref="A2:F2"/>
  </mergeCells>
  <printOptions horizontalCentered="1" verticalCentered="1"/>
  <pageMargins left="0.19685039370078741" right="0.19685039370078741" top="0.39370078740157483" bottom="0.59055118110236227" header="0.19685039370078741" footer="0.19685039370078741"/>
  <pageSetup paperSize="9" scale="53" fitToHeight="0" orientation="portrait" r:id="rId1"/>
  <headerFooter>
    <oddHeader>&amp;L&amp;16BORDEREAU DES PRIX
&amp;9
&amp;R&amp;16TRAVAUX DE REAMENAGEMENT, REHABILTATION ET DE RENOVATION DU CENTRE D’ACCUEIL AIN BORJA</oddHeader>
    <oddFooter>&amp;L&amp;18BET M.C Enguneering&amp;R&amp;16&amp;P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BP</vt:lpstr>
      <vt:lpstr>ESTIMATION-LOT2</vt:lpstr>
      <vt:lpstr>BORDEREAU</vt:lpstr>
      <vt:lpstr>BORDEREAU!Impression_des_titres</vt:lpstr>
      <vt:lpstr>BP!Impression_des_titres</vt:lpstr>
      <vt:lpstr>'ESTIMATION-LOT2'!Impression_des_titres</vt:lpstr>
      <vt:lpstr>BORDEREAU!Zone_d_impression</vt:lpstr>
      <vt:lpstr>BP!Zone_d_impression</vt:lpstr>
      <vt:lpstr>'ESTIMATION-LOT2'!Zone_d_impression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2019-01-17T14:53:35Z</dcterms:modified>
</cp:coreProperties>
</file>